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785" yWindow="3135" windowWidth="6420" windowHeight="5880"/>
  </bookViews>
  <sheets>
    <sheet name="H27.9" sheetId="7" r:id="rId1"/>
  </sheets>
  <definedNames>
    <definedName name="_xlnm.Print_Area" localSheetId="0">H27.9!$G$1:$U$106</definedName>
  </definedNames>
  <calcPr calcId="145621"/>
</workbook>
</file>

<file path=xl/calcChain.xml><?xml version="1.0" encoding="utf-8"?>
<calcChain xmlns="http://schemas.openxmlformats.org/spreadsheetml/2006/main">
  <c r="K53" i="7" l="1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K42" i="7"/>
  <c r="J42" i="7"/>
  <c r="K41" i="7"/>
  <c r="J41" i="7"/>
  <c r="U40" i="7"/>
  <c r="T40" i="7"/>
  <c r="J40" i="7"/>
  <c r="T39" i="7"/>
  <c r="U39" i="7" s="1"/>
  <c r="J39" i="7"/>
  <c r="T38" i="7"/>
  <c r="U38" i="7" s="1"/>
  <c r="J38" i="7"/>
  <c r="U37" i="7"/>
  <c r="T37" i="7"/>
  <c r="J37" i="7"/>
  <c r="T36" i="7"/>
  <c r="U36" i="7" s="1"/>
  <c r="J36" i="7"/>
  <c r="T35" i="7"/>
  <c r="U35" i="7" s="1"/>
  <c r="J35" i="7"/>
  <c r="T34" i="7"/>
  <c r="U34" i="7" s="1"/>
  <c r="J34" i="7"/>
  <c r="U33" i="7"/>
  <c r="T33" i="7"/>
  <c r="J33" i="7"/>
  <c r="T32" i="7"/>
  <c r="U32" i="7" s="1"/>
  <c r="J32" i="7"/>
  <c r="T31" i="7"/>
  <c r="U31" i="7" s="1"/>
  <c r="J31" i="7"/>
  <c r="T30" i="7"/>
  <c r="U30" i="7" s="1"/>
  <c r="J30" i="7"/>
  <c r="T29" i="7"/>
  <c r="U29" i="7" s="1"/>
  <c r="J29" i="7"/>
  <c r="T28" i="7"/>
  <c r="U28" i="7" s="1"/>
  <c r="J28" i="7"/>
  <c r="T27" i="7"/>
  <c r="U27" i="7" s="1"/>
  <c r="J27" i="7"/>
  <c r="T26" i="7"/>
  <c r="U26" i="7" s="1"/>
  <c r="J26" i="7"/>
  <c r="T25" i="7"/>
  <c r="U25" i="7" s="1"/>
  <c r="J25" i="7"/>
  <c r="U24" i="7"/>
  <c r="T24" i="7"/>
  <c r="J24" i="7"/>
  <c r="T23" i="7"/>
  <c r="U23" i="7" s="1"/>
  <c r="J23" i="7"/>
  <c r="T22" i="7"/>
  <c r="U22" i="7" s="1"/>
  <c r="J22" i="7"/>
  <c r="U21" i="7"/>
  <c r="T21" i="7"/>
  <c r="J21" i="7"/>
  <c r="T20" i="7"/>
  <c r="U20" i="7" s="1"/>
  <c r="J20" i="7"/>
  <c r="T19" i="7"/>
  <c r="U19" i="7" s="1"/>
  <c r="J19" i="7"/>
  <c r="T18" i="7"/>
  <c r="U18" i="7" s="1"/>
  <c r="J18" i="7"/>
  <c r="U17" i="7"/>
  <c r="T17" i="7"/>
  <c r="J17" i="7"/>
  <c r="T16" i="7"/>
  <c r="U16" i="7" s="1"/>
  <c r="J16" i="7"/>
  <c r="T15" i="7"/>
  <c r="U15" i="7" s="1"/>
  <c r="J15" i="7"/>
  <c r="T14" i="7"/>
  <c r="U14" i="7" s="1"/>
  <c r="J14" i="7"/>
  <c r="T13" i="7"/>
  <c r="U13" i="7" s="1"/>
  <c r="J13" i="7"/>
  <c r="T12" i="7"/>
  <c r="U12" i="7" s="1"/>
  <c r="J12" i="7"/>
  <c r="T11" i="7"/>
  <c r="U11" i="7" s="1"/>
  <c r="K11" i="7"/>
  <c r="J11" i="7"/>
  <c r="K10" i="7"/>
  <c r="J10" i="7"/>
  <c r="K9" i="7"/>
  <c r="J9" i="7"/>
  <c r="G9" i="7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K8" i="7"/>
  <c r="J8" i="7"/>
  <c r="G8" i="7"/>
  <c r="J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U6" i="7"/>
  <c r="Q6" i="7"/>
  <c r="N6" i="7"/>
  <c r="N50" i="7" s="1"/>
  <c r="Q2" i="7"/>
  <c r="N13" i="7" l="1"/>
  <c r="N34" i="7"/>
  <c r="O42" i="7"/>
  <c r="N10" i="7"/>
  <c r="N17" i="7"/>
  <c r="N48" i="7"/>
  <c r="O9" i="7"/>
  <c r="O50" i="7"/>
  <c r="R6" i="7"/>
  <c r="R47" i="7" s="1"/>
  <c r="O7" i="7"/>
  <c r="O10" i="7"/>
  <c r="O11" i="7"/>
  <c r="N12" i="7"/>
  <c r="O13" i="7"/>
  <c r="N14" i="7"/>
  <c r="N18" i="7"/>
  <c r="N25" i="7"/>
  <c r="N26" i="7"/>
  <c r="O34" i="7"/>
  <c r="O35" i="7"/>
  <c r="N46" i="7"/>
  <c r="O48" i="7"/>
  <c r="N37" i="7"/>
  <c r="N8" i="7"/>
  <c r="O14" i="7"/>
  <c r="O18" i="7"/>
  <c r="O19" i="7"/>
  <c r="O26" i="7"/>
  <c r="O27" i="7"/>
  <c r="O30" i="7"/>
  <c r="O38" i="7"/>
  <c r="N44" i="7"/>
  <c r="O46" i="7"/>
  <c r="O6" i="7"/>
  <c r="O8" i="7"/>
  <c r="N21" i="7"/>
  <c r="O22" i="7"/>
  <c r="N29" i="7"/>
  <c r="N33" i="7"/>
  <c r="N42" i="7"/>
  <c r="O44" i="7"/>
  <c r="O53" i="7"/>
  <c r="N51" i="7"/>
  <c r="N49" i="7"/>
  <c r="N47" i="7"/>
  <c r="N45" i="7"/>
  <c r="N43" i="7"/>
  <c r="N41" i="7"/>
  <c r="N40" i="7"/>
  <c r="O37" i="7"/>
  <c r="N36" i="7"/>
  <c r="O33" i="7"/>
  <c r="N32" i="7"/>
  <c r="O29" i="7"/>
  <c r="N28" i="7"/>
  <c r="O25" i="7"/>
  <c r="N24" i="7"/>
  <c r="O21" i="7"/>
  <c r="N20" i="7"/>
  <c r="O17" i="7"/>
  <c r="N16" i="7"/>
  <c r="N52" i="7"/>
  <c r="O51" i="7"/>
  <c r="O49" i="7"/>
  <c r="O47" i="7"/>
  <c r="O45" i="7"/>
  <c r="O43" i="7"/>
  <c r="O41" i="7"/>
  <c r="O40" i="7"/>
  <c r="N39" i="7"/>
  <c r="O36" i="7"/>
  <c r="N35" i="7"/>
  <c r="O32" i="7"/>
  <c r="N31" i="7"/>
  <c r="O28" i="7"/>
  <c r="N27" i="7"/>
  <c r="O24" i="7"/>
  <c r="N23" i="7"/>
  <c r="O20" i="7"/>
  <c r="N19" i="7"/>
  <c r="O16" i="7"/>
  <c r="N15" i="7"/>
  <c r="N7" i="7"/>
  <c r="N9" i="7"/>
  <c r="N11" i="7"/>
  <c r="O12" i="7"/>
  <c r="O15" i="7"/>
  <c r="N22" i="7"/>
  <c r="O23" i="7"/>
  <c r="N30" i="7"/>
  <c r="O31" i="7"/>
  <c r="N38" i="7"/>
  <c r="O39" i="7"/>
  <c r="O52" i="7"/>
  <c r="N53" i="7"/>
  <c r="R34" i="7" l="1"/>
  <c r="P34" i="7" s="1"/>
  <c r="S22" i="7"/>
  <c r="Q22" i="7" s="1"/>
  <c r="R50" i="7"/>
  <c r="P50" i="7" s="1"/>
  <c r="R7" i="7"/>
  <c r="P7" i="7" s="1"/>
  <c r="R35" i="7"/>
  <c r="P35" i="7" s="1"/>
  <c r="R24" i="7"/>
  <c r="P24" i="7" s="1"/>
  <c r="R42" i="7"/>
  <c r="P42" i="7" s="1"/>
  <c r="R11" i="7"/>
  <c r="P11" i="7" s="1"/>
  <c r="R18" i="7"/>
  <c r="P18" i="7" s="1"/>
  <c r="R19" i="7"/>
  <c r="P19" i="7" s="1"/>
  <c r="S49" i="7"/>
  <c r="Q49" i="7" s="1"/>
  <c r="R40" i="7"/>
  <c r="P40" i="7" s="1"/>
  <c r="S10" i="7"/>
  <c r="Q10" i="7" s="1"/>
  <c r="S41" i="7"/>
  <c r="Q41" i="7" s="1"/>
  <c r="R32" i="7"/>
  <c r="R26" i="7"/>
  <c r="P26" i="7" s="1"/>
  <c r="S38" i="7"/>
  <c r="Q38" i="7" s="1"/>
  <c r="R27" i="7"/>
  <c r="P27" i="7" s="1"/>
  <c r="R16" i="7"/>
  <c r="P16" i="7" s="1"/>
  <c r="S46" i="7"/>
  <c r="Q46" i="7" s="1"/>
  <c r="R38" i="7"/>
  <c r="P38" i="7" s="1"/>
  <c r="R30" i="7"/>
  <c r="P30" i="7" s="1"/>
  <c r="S26" i="7"/>
  <c r="Q26" i="7" s="1"/>
  <c r="S23" i="7"/>
  <c r="Q23" i="7" s="1"/>
  <c r="S18" i="7"/>
  <c r="Q18" i="7" s="1"/>
  <c r="S15" i="7"/>
  <c r="Q15" i="7" s="1"/>
  <c r="R14" i="7"/>
  <c r="P14" i="7" s="1"/>
  <c r="S48" i="7"/>
  <c r="Q48" i="7" s="1"/>
  <c r="S39" i="7"/>
  <c r="Q39" i="7" s="1"/>
  <c r="S34" i="7"/>
  <c r="Q34" i="7" s="1"/>
  <c r="S31" i="7"/>
  <c r="Q31" i="7" s="1"/>
  <c r="R25" i="7"/>
  <c r="P25" i="7" s="1"/>
  <c r="S11" i="7"/>
  <c r="Q11" i="7" s="1"/>
  <c r="R10" i="7"/>
  <c r="P10" i="7" s="1"/>
  <c r="S7" i="7"/>
  <c r="Q7" i="7" s="1"/>
  <c r="S44" i="7"/>
  <c r="Q44" i="7" s="1"/>
  <c r="R33" i="7"/>
  <c r="P33" i="7" s="1"/>
  <c r="R22" i="7"/>
  <c r="P22" i="7" s="1"/>
  <c r="S14" i="7"/>
  <c r="Q14" i="7" s="1"/>
  <c r="R8" i="7"/>
  <c r="P8" i="7" s="1"/>
  <c r="S52" i="7"/>
  <c r="Q52" i="7" s="1"/>
  <c r="R13" i="7"/>
  <c r="P13" i="7" s="1"/>
  <c r="S50" i="7"/>
  <c r="Q50" i="7" s="1"/>
  <c r="S42" i="7"/>
  <c r="Q42" i="7" s="1"/>
  <c r="R17" i="7"/>
  <c r="P17" i="7" s="1"/>
  <c r="S9" i="7"/>
  <c r="Q9" i="7" s="1"/>
  <c r="R48" i="7"/>
  <c r="P48" i="7" s="1"/>
  <c r="R37" i="7"/>
  <c r="P37" i="7" s="1"/>
  <c r="S8" i="7"/>
  <c r="Q8" i="7" s="1"/>
  <c r="S28" i="7"/>
  <c r="Q28" i="7" s="1"/>
  <c r="S43" i="7"/>
  <c r="Q43" i="7" s="1"/>
  <c r="S17" i="7"/>
  <c r="Q17" i="7" s="1"/>
  <c r="S33" i="7"/>
  <c r="Q33" i="7" s="1"/>
  <c r="R49" i="7"/>
  <c r="P49" i="7" s="1"/>
  <c r="R46" i="7"/>
  <c r="P46" i="7" s="1"/>
  <c r="R9" i="7"/>
  <c r="P9" i="7" s="1"/>
  <c r="S6" i="7"/>
  <c r="R15" i="7"/>
  <c r="P15" i="7" s="1"/>
  <c r="R36" i="7"/>
  <c r="P36" i="7" s="1"/>
  <c r="R21" i="7"/>
  <c r="P21" i="7" s="1"/>
  <c r="S20" i="7"/>
  <c r="Q20" i="7" s="1"/>
  <c r="S36" i="7"/>
  <c r="Q36" i="7" s="1"/>
  <c r="S51" i="7"/>
  <c r="Q51" i="7" s="1"/>
  <c r="S25" i="7"/>
  <c r="Q25" i="7" s="1"/>
  <c r="R41" i="7"/>
  <c r="P41" i="7" s="1"/>
  <c r="S12" i="7"/>
  <c r="Q12" i="7" s="1"/>
  <c r="S30" i="7"/>
  <c r="Q30" i="7" s="1"/>
  <c r="S13" i="7"/>
  <c r="Q13" i="7" s="1"/>
  <c r="R23" i="7"/>
  <c r="P23" i="7" s="1"/>
  <c r="R31" i="7"/>
  <c r="P31" i="7" s="1"/>
  <c r="R39" i="7"/>
  <c r="P39" i="7" s="1"/>
  <c r="S45" i="7"/>
  <c r="Q45" i="7" s="1"/>
  <c r="R52" i="7"/>
  <c r="P52" i="7" s="1"/>
  <c r="R20" i="7"/>
  <c r="P20" i="7" s="1"/>
  <c r="R28" i="7"/>
  <c r="P28" i="7" s="1"/>
  <c r="R43" i="7"/>
  <c r="P43" i="7" s="1"/>
  <c r="R51" i="7"/>
  <c r="P51" i="7" s="1"/>
  <c r="R44" i="7"/>
  <c r="P44" i="7" s="1"/>
  <c r="S35" i="7"/>
  <c r="Q35" i="7" s="1"/>
  <c r="S27" i="7"/>
  <c r="Q27" i="7" s="1"/>
  <c r="S19" i="7"/>
  <c r="Q19" i="7" s="1"/>
  <c r="R29" i="7"/>
  <c r="P29" i="7" s="1"/>
  <c r="R12" i="7"/>
  <c r="P12" i="7" s="1"/>
  <c r="S16" i="7"/>
  <c r="Q16" i="7" s="1"/>
  <c r="S24" i="7"/>
  <c r="Q24" i="7" s="1"/>
  <c r="S32" i="7"/>
  <c r="Q32" i="7" s="1"/>
  <c r="S40" i="7"/>
  <c r="Q40" i="7" s="1"/>
  <c r="S47" i="7"/>
  <c r="Q47" i="7" s="1"/>
  <c r="R53" i="7"/>
  <c r="P53" i="7" s="1"/>
  <c r="S21" i="7"/>
  <c r="Q21" i="7" s="1"/>
  <c r="S29" i="7"/>
  <c r="Q29" i="7" s="1"/>
  <c r="S37" i="7"/>
  <c r="Q37" i="7" s="1"/>
  <c r="R45" i="7"/>
  <c r="P45" i="7" s="1"/>
  <c r="S53" i="7"/>
  <c r="Q53" i="7" s="1"/>
  <c r="P32" i="7"/>
  <c r="P47" i="7"/>
</calcChain>
</file>

<file path=xl/sharedStrings.xml><?xml version="1.0" encoding="utf-8"?>
<sst xmlns="http://schemas.openxmlformats.org/spreadsheetml/2006/main" count="164" uniqueCount="111">
  <si>
    <t>全額</t>
    <rPh sb="0" eb="2">
      <t>ゼンガク</t>
    </rPh>
    <phoneticPr fontId="4"/>
  </si>
  <si>
    <t>折半額</t>
    <rPh sb="0" eb="2">
      <t>セッパン</t>
    </rPh>
    <rPh sb="2" eb="3">
      <t>ガク</t>
    </rPh>
    <phoneticPr fontId="4"/>
  </si>
  <si>
    <t>全額</t>
  </si>
  <si>
    <t>折半額</t>
  </si>
  <si>
    <t>等級</t>
  </si>
  <si>
    <t>月額</t>
  </si>
  <si>
    <t>日額</t>
  </si>
  <si>
    <t>円以上</t>
  </si>
  <si>
    <t>円未満</t>
  </si>
  <si>
    <t>～</t>
  </si>
  <si>
    <t>報酬月額</t>
    <phoneticPr fontId="4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</si>
  <si>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4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</si>
  <si>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4"/>
  </si>
  <si>
    <t>②被保険者が、被保険者負担分を事業主へ現金で支払う場合、被保険者負担分の端数が５０銭未満の場合は切り捨て、</t>
    <phoneticPr fontId="4"/>
  </si>
  <si>
    <t>　５０銭以上の場合は切り上げて１円となります。</t>
    <rPh sb="4" eb="6">
      <t>イジョウ</t>
    </rPh>
    <phoneticPr fontId="4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</si>
  <si>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4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</si>
  <si>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4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</si>
  <si>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4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</si>
  <si>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4"/>
  </si>
  <si>
    <t>都道府県</t>
  </si>
  <si>
    <t>一般保険料率</t>
  </si>
  <si>
    <t>特定保険料率</t>
  </si>
  <si>
    <t>基本保険料率</t>
  </si>
  <si>
    <t>協会けんぽ料率</t>
    <rPh sb="0" eb="2">
      <t>キョウカイ</t>
    </rPh>
    <rPh sb="5" eb="7">
      <t>リョウリツ</t>
    </rPh>
    <phoneticPr fontId="10"/>
  </si>
  <si>
    <t>A+B</t>
    <phoneticPr fontId="10"/>
  </si>
  <si>
    <t>A</t>
    <phoneticPr fontId="10"/>
  </si>
  <si>
    <t>B</t>
    <phoneticPr fontId="10"/>
  </si>
  <si>
    <t>協会けんぽ選択</t>
    <rPh sb="0" eb="2">
      <t>キョウカイ</t>
    </rPh>
    <rPh sb="5" eb="7">
      <t>センタク</t>
    </rPh>
    <phoneticPr fontId="10"/>
  </si>
  <si>
    <t>支部を選択してください</t>
    <rPh sb="0" eb="2">
      <t>シブ</t>
    </rPh>
    <rPh sb="3" eb="5">
      <t>センタク</t>
    </rPh>
    <phoneticPr fontId="10"/>
  </si>
  <si>
    <t>健康保険・・・年間(毎年4月1日から翌年3月31日までの累計額)540万円</t>
    <rPh sb="35" eb="37">
      <t>マンエン</t>
    </rPh>
    <phoneticPr fontId="10"/>
  </si>
  <si>
    <t>　＜標準賞与額の上限＞</t>
    <phoneticPr fontId="4"/>
  </si>
  <si>
    <t>●　被保険者負担分（保険料額表の折半額）に円未満の端数がある場合</t>
    <rPh sb="10" eb="13">
      <t>ホケンリョウ</t>
    </rPh>
    <rPh sb="13" eb="14">
      <t>ガク</t>
    </rPh>
    <phoneticPr fontId="4"/>
  </si>
  <si>
    <t>全額負担いただくことになります。</t>
    <phoneticPr fontId="4"/>
  </si>
  <si>
    <r>
      <rPr>
        <u/>
        <sz val="12"/>
        <color theme="1"/>
        <rFont val="HG丸ｺﾞｼｯｸM-PRO"/>
        <family val="3"/>
        <charset val="128"/>
      </rPr>
      <t>乗じて</t>
    </r>
    <r>
      <rPr>
        <sz val="12"/>
        <color theme="1"/>
        <rFont val="HG丸ｺﾞｼｯｸM-PRO"/>
        <family val="3"/>
        <charset val="128"/>
      </rPr>
      <t>得た額の総額となります。</t>
    </r>
    <phoneticPr fontId="10"/>
  </si>
  <si>
    <t>なります。</t>
    <phoneticPr fontId="10"/>
  </si>
  <si>
    <r>
      <t>　賞与に係る保険料は、</t>
    </r>
    <r>
      <rPr>
        <u/>
        <sz val="12"/>
        <rFont val="HG丸ｺﾞｼｯｸM-PRO"/>
        <family val="3"/>
        <charset val="128"/>
      </rPr>
      <t>賞与額から1,000円未満の端数を切り捨てた額(標準賞与額)に、保険料率を乗じた額</t>
    </r>
    <r>
      <rPr>
        <sz val="12"/>
        <rFont val="HG丸ｺﾞｼｯｸM-PRO"/>
        <family val="3"/>
        <charset val="128"/>
      </rPr>
      <t>と</t>
    </r>
    <rPh sb="1" eb="3">
      <t>ショウヨ</t>
    </rPh>
    <rPh sb="4" eb="5">
      <t>カカ</t>
    </rPh>
    <rPh sb="6" eb="9">
      <t>ホケンリョウ</t>
    </rPh>
    <rPh sb="11" eb="14">
      <t>ショウヨガク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40">
      <t>ショウヨガク</t>
    </rPh>
    <rPh sb="43" eb="46">
      <t>ホケンリョウ</t>
    </rPh>
    <rPh sb="46" eb="47">
      <t>リツ</t>
    </rPh>
    <rPh sb="48" eb="49">
      <t>ジョウ</t>
    </rPh>
    <rPh sb="51" eb="52">
      <t>ガク</t>
    </rPh>
    <phoneticPr fontId="4"/>
  </si>
  <si>
    <t xml:space="preserve"> (注)①②にかかわらず、事業主と被保険者の間で特約がある場合には、特約に基づき端数処理をすることができます。</t>
    <phoneticPr fontId="4"/>
  </si>
  <si>
    <t>標準報酬</t>
    <rPh sb="0" eb="2">
      <t>ヒョウジュン</t>
    </rPh>
    <rPh sb="2" eb="4">
      <t>ホウシュウ</t>
    </rPh>
    <phoneticPr fontId="10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</si>
  <si>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4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</si>
  <si>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4"/>
  </si>
  <si>
    <t>介護保険について</t>
    <rPh sb="0" eb="2">
      <t>カイゴ</t>
    </rPh>
    <rPh sb="2" eb="4">
      <t>ホケン</t>
    </rPh>
    <phoneticPr fontId="10"/>
  </si>
  <si>
    <t>介護保険2号被保険者・・・40歳～64歳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rPh sb="19" eb="20">
      <t>サイ</t>
    </rPh>
    <phoneticPr fontId="10"/>
  </si>
  <si>
    <t>●</t>
    <phoneticPr fontId="4"/>
  </si>
  <si>
    <t>介護保険1号被保険者・・・65歳～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phoneticPr fontId="10"/>
  </si>
  <si>
    <t xml:space="preserve">   介護保険料は、給料から徴収されます。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4"/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</si>
  <si>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10"/>
  </si>
  <si>
    <t>健康保険料</t>
    <rPh sb="0" eb="2">
      <t>ケンコウ</t>
    </rPh>
    <rPh sb="2" eb="4">
      <t>ホケン</t>
    </rPh>
    <rPh sb="4" eb="5">
      <t>リョウ</t>
    </rPh>
    <phoneticPr fontId="4"/>
  </si>
  <si>
    <t>介護保険料</t>
    <rPh sb="0" eb="2">
      <t>カイゴ</t>
    </rPh>
    <rPh sb="2" eb="5">
      <t>ホケンリョウ</t>
    </rPh>
    <phoneticPr fontId="4"/>
  </si>
  <si>
    <t>介護保険第2号に該当しない被保険者</t>
    <phoneticPr fontId="10"/>
  </si>
  <si>
    <t>介護保険料第2号被保険者</t>
    <phoneticPr fontId="10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</si>
  <si>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4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</si>
  <si>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4"/>
  </si>
  <si>
    <t>(坑内員・船員以外)</t>
    <phoneticPr fontId="10"/>
  </si>
  <si>
    <t xml:space="preserve">  介護保険料は、年金から徴収されるか、個別に市町村に納付します。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10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</si>
  <si>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4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</si>
  <si>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4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</si>
  <si>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10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</si>
  <si>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</si>
  <si>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</si>
  <si>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</si>
  <si>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</si>
  <si>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</si>
  <si>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</si>
  <si>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</si>
  <si>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</si>
  <si>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</si>
  <si>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</si>
  <si>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</si>
  <si>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</si>
  <si>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</si>
  <si>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</si>
  <si>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</si>
  <si>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</si>
  <si>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</si>
  <si>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</si>
  <si>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</si>
  <si>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</si>
  <si>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</si>
  <si>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</si>
  <si>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</si>
  <si>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</si>
  <si>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</si>
  <si>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</si>
  <si>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</si>
  <si>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</si>
  <si>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</si>
  <si>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</si>
  <si>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</si>
  <si>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</si>
  <si>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</si>
  <si>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</si>
  <si>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</si>
  <si>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</si>
  <si>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</si>
  <si>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</si>
  <si>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</si>
  <si>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</si>
  <si>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</si>
  <si>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</si>
  <si>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</si>
  <si>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</si>
  <si>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</si>
  <si>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</si>
  <si>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</si>
  <si>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子ども・子育て拠出金について</t>
    <rPh sb="0" eb="1">
      <t>コ</t>
    </rPh>
    <rPh sb="4" eb="6">
      <t>コソダ</t>
    </rPh>
    <rPh sb="7" eb="10">
      <t>キョシュツキン</t>
    </rPh>
    <phoneticPr fontId="10"/>
  </si>
  <si>
    <t>　厚生年金保険の被保険者を使用する事業主の方は、児童手当等の支給に要する費用の一部として子ども・子育て拠出金を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1" eb="22">
      <t>カタ</t>
    </rPh>
    <rPh sb="24" eb="26">
      <t>ジドウ</t>
    </rPh>
    <rPh sb="26" eb="28">
      <t>テアテ</t>
    </rPh>
    <rPh sb="28" eb="29">
      <t>トウ</t>
    </rPh>
    <rPh sb="30" eb="32">
      <t>シキュウ</t>
    </rPh>
    <rPh sb="33" eb="34">
      <t>ヨウ</t>
    </rPh>
    <rPh sb="36" eb="38">
      <t>ヒヨウ</t>
    </rPh>
    <rPh sb="39" eb="41">
      <t>イチブ</t>
    </rPh>
    <rPh sb="44" eb="45">
      <t>コ</t>
    </rPh>
    <rPh sb="48" eb="50">
      <t>コソダ</t>
    </rPh>
    <rPh sb="51" eb="53">
      <t>キョシュツ</t>
    </rPh>
    <rPh sb="53" eb="54">
      <t>キン</t>
    </rPh>
    <phoneticPr fontId="4"/>
  </si>
  <si>
    <r>
      <t>　この子ども・子育て拠出金の額は、被保険者個々の厚生年金保険の</t>
    </r>
    <r>
      <rPr>
        <u/>
        <sz val="12"/>
        <rFont val="HG丸ｺﾞｼｯｸM-PRO"/>
        <family val="3"/>
        <charset val="128"/>
      </rPr>
      <t>標準報酬月額及び標準賞与額に拠出金率(</t>
    </r>
    <r>
      <rPr>
        <u/>
        <sz val="14"/>
        <rFont val="HGP創英角ｺﾞｼｯｸUB"/>
        <family val="3"/>
        <charset val="128"/>
      </rPr>
      <t>0.15％</t>
    </r>
    <r>
      <rPr>
        <u/>
        <sz val="12"/>
        <rFont val="HG丸ｺﾞｼｯｸM-PRO"/>
        <family val="3"/>
        <charset val="128"/>
      </rPr>
      <t>)を</t>
    </r>
    <rPh sb="3" eb="4">
      <t>コ</t>
    </rPh>
    <rPh sb="7" eb="9">
      <t>コソダ</t>
    </rPh>
    <rPh sb="39" eb="41">
      <t>ヒョウジュン</t>
    </rPh>
    <rPh sb="41" eb="43">
      <t>ショウヨ</t>
    </rPh>
    <rPh sb="43" eb="44">
      <t>ガク</t>
    </rPh>
    <rPh sb="45" eb="47">
      <t>キョシュツ</t>
    </rPh>
    <rPh sb="47" eb="48">
      <t>キン</t>
    </rPh>
    <rPh sb="48" eb="49">
      <t>リツ</t>
    </rPh>
    <phoneticPr fontId="4"/>
  </si>
  <si>
    <t>厚生年金保険と子ども・子育て拠出金・・・１か月あたり150万円</t>
    <rPh sb="7" eb="8">
      <t>コ</t>
    </rPh>
    <rPh sb="11" eb="13">
      <t>コソダ</t>
    </rPh>
    <phoneticPr fontId="10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</si>
  <si>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4"/>
  </si>
  <si>
    <r>
      <t xml:space="preserve">  協会けんぽの任意継続被保険者に関する標準報酬月額の上限は </t>
    </r>
    <r>
      <rPr>
        <sz val="14"/>
        <rFont val="HGP創英角ｺﾞｼｯｸUB"/>
        <family val="3"/>
        <charset val="128"/>
      </rPr>
      <t xml:space="preserve">28万円 </t>
    </r>
    <r>
      <rPr>
        <sz val="12"/>
        <rFont val="HG丸ｺﾞｼｯｸM-PRO"/>
        <family val="3"/>
        <charset val="128"/>
      </rPr>
      <t>です。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3" eb="35">
      <t>マンエン</t>
    </rPh>
    <phoneticPr fontId="4"/>
  </si>
  <si>
    <t>○平成27年9月分(10月末納付分)からの健康保険・厚生年金保険料額表</t>
    <rPh sb="1" eb="3">
      <t>ヘイセイ</t>
    </rPh>
    <rPh sb="5" eb="6">
      <t>ネン</t>
    </rPh>
    <rPh sb="7" eb="8">
      <t>ガツ</t>
    </rPh>
    <rPh sb="8" eb="9">
      <t>ブン</t>
    </rPh>
    <rPh sb="12" eb="14">
      <t>ガツマツ</t>
    </rPh>
    <rPh sb="14" eb="16">
      <t>ノウフ</t>
    </rPh>
    <rPh sb="16" eb="17">
      <t>ブン</t>
    </rPh>
    <rPh sb="21" eb="23">
      <t>ケンコウ</t>
    </rPh>
    <rPh sb="23" eb="25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</si>
</sst>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00%"/>
    <numFmt numFmtId="178" formatCode="0.0000%"/>
  </numFmts>
  <fonts count="3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sz val="6"/>
      <name val="ＭＳ Ｐゴシック"/>
      <family val="2"/>
      <charset val="128"/>
    </font>
    <font>
      <b/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2"/>
      <name val="HGS創英角ｺﾞｼｯｸUB"/>
      <family val="3"/>
      <charset val="128"/>
    </font>
    <font>
      <u/>
      <sz val="14"/>
      <name val="HGP創英角ｺﾞｼｯｸUB"/>
      <family val="3"/>
      <charset val="128"/>
    </font>
    <font>
      <b/>
      <sz val="1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DE6A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50"/>
      </patternFill>
    </fill>
    <fill>
      <patternFill patternType="solid">
        <fgColor rgb="FF92D050"/>
        <bgColor indexed="43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38" fontId="6" fillId="0" borderId="13" xfId="1" applyFont="1" applyFill="1" applyBorder="1" applyAlignment="1">
      <alignment horizontal="center" vertical="center"/>
    </xf>
    <xf numFmtId="38" fontId="2" fillId="0" borderId="30" xfId="1" applyFont="1" applyBorder="1" applyAlignment="1">
      <alignment horizontal="right"/>
    </xf>
    <xf numFmtId="38" fontId="2" fillId="0" borderId="31" xfId="1" applyFont="1" applyFill="1" applyBorder="1" applyAlignment="1">
      <alignment horizontal="right"/>
    </xf>
    <xf numFmtId="38" fontId="2" fillId="0" borderId="32" xfId="1" applyFont="1" applyBorder="1" applyAlignment="1">
      <alignment horizontal="right"/>
    </xf>
    <xf numFmtId="0" fontId="5" fillId="0" borderId="0" xfId="0" applyFont="1">
      <alignment vertical="center"/>
    </xf>
    <xf numFmtId="38" fontId="7" fillId="0" borderId="13" xfId="1" applyFont="1" applyBorder="1" applyAlignment="1">
      <alignment horizontal="right" vertical="center"/>
    </xf>
    <xf numFmtId="38" fontId="5" fillId="0" borderId="21" xfId="1" applyFont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vertical="center"/>
    </xf>
    <xf numFmtId="38" fontId="7" fillId="0" borderId="54" xfId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vertical="center"/>
    </xf>
    <xf numFmtId="38" fontId="7" fillId="0" borderId="45" xfId="1" applyFont="1" applyFill="1" applyBorder="1" applyAlignment="1">
      <alignment horizontal="right" vertical="center"/>
    </xf>
    <xf numFmtId="38" fontId="5" fillId="0" borderId="46" xfId="1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12" fillId="0" borderId="0" xfId="1" applyFont="1" applyFill="1" applyAlignment="1">
      <alignment vertical="center"/>
    </xf>
    <xf numFmtId="38" fontId="12" fillId="0" borderId="0" xfId="1" applyFont="1" applyAlignment="1">
      <alignment vertical="center"/>
    </xf>
    <xf numFmtId="38" fontId="13" fillId="0" borderId="0" xfId="1" applyFont="1" applyFill="1" applyBorder="1" applyAlignment="1">
      <alignment horizontal="left" vertical="center"/>
    </xf>
    <xf numFmtId="38" fontId="15" fillId="0" borderId="0" xfId="1" applyFont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14" fillId="0" borderId="0" xfId="1" applyFont="1" applyFill="1" applyBorder="1" applyAlignment="1">
      <alignment horizontal="left" vertical="center"/>
    </xf>
    <xf numFmtId="38" fontId="15" fillId="0" borderId="0" xfId="1" applyFont="1" applyFill="1" applyBorder="1" applyAlignment="1">
      <alignment horizontal="left" vertical="center"/>
    </xf>
    <xf numFmtId="38" fontId="15" fillId="0" borderId="0" xfId="1" applyFont="1" applyFill="1" applyAlignment="1">
      <alignment horizontal="left" vertical="center"/>
    </xf>
    <xf numFmtId="38" fontId="15" fillId="0" borderId="0" xfId="1" applyFont="1" applyAlignment="1">
      <alignment horizontal="left" vertical="center"/>
    </xf>
    <xf numFmtId="38" fontId="15" fillId="0" borderId="0" xfId="1" applyFont="1" applyFill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38" fontId="18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18" fillId="0" borderId="0" xfId="1" applyFont="1" applyFill="1" applyAlignment="1">
      <alignment horizontal="left" vertical="center"/>
    </xf>
    <xf numFmtId="0" fontId="19" fillId="0" borderId="0" xfId="1" applyNumberFormat="1" applyFont="1" applyFill="1" applyBorder="1" applyAlignment="1">
      <alignment vertical="center"/>
    </xf>
    <xf numFmtId="38" fontId="19" fillId="0" borderId="0" xfId="1" applyFont="1" applyFill="1" applyBorder="1" applyAlignment="1">
      <alignment horizontal="left" vertical="center"/>
    </xf>
    <xf numFmtId="38" fontId="18" fillId="0" borderId="0" xfId="1" applyFont="1" applyAlignment="1">
      <alignment horizontal="left" vertical="center"/>
    </xf>
    <xf numFmtId="38" fontId="18" fillId="0" borderId="0" xfId="1" applyFont="1" applyFill="1" applyBorder="1" applyAlignment="1">
      <alignment vertical="center"/>
    </xf>
    <xf numFmtId="10" fontId="22" fillId="0" borderId="66" xfId="0" applyNumberFormat="1" applyFont="1" applyBorder="1" applyAlignment="1">
      <alignment horizontal="center" vertical="center" wrapText="1"/>
    </xf>
    <xf numFmtId="10" fontId="22" fillId="4" borderId="6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0" fontId="2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72" xfId="0" applyFont="1" applyBorder="1">
      <alignment vertical="center"/>
    </xf>
    <xf numFmtId="0" fontId="22" fillId="0" borderId="73" xfId="0" applyFont="1" applyBorder="1" applyAlignment="1">
      <alignment horizontal="center" vertical="center" wrapText="1"/>
    </xf>
    <xf numFmtId="0" fontId="22" fillId="4" borderId="73" xfId="0" applyFont="1" applyFill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shrinkToFit="1"/>
    </xf>
    <xf numFmtId="0" fontId="22" fillId="0" borderId="0" xfId="2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0" fontId="23" fillId="0" borderId="70" xfId="0" applyNumberFormat="1" applyFont="1" applyBorder="1" applyAlignment="1">
      <alignment horizontal="center" vertical="center" wrapText="1"/>
    </xf>
    <xf numFmtId="10" fontId="23" fillId="4" borderId="70" xfId="0" applyNumberFormat="1" applyFont="1" applyFill="1" applyBorder="1" applyAlignment="1">
      <alignment horizontal="center" vertical="center" wrapText="1"/>
    </xf>
    <xf numFmtId="38" fontId="24" fillId="0" borderId="0" xfId="1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38" fontId="24" fillId="0" borderId="0" xfId="1" applyFont="1" applyFill="1" applyBorder="1" applyAlignment="1">
      <alignment horizontal="left" vertical="center"/>
    </xf>
    <xf numFmtId="38" fontId="24" fillId="0" borderId="0" xfId="1" applyFont="1" applyAlignment="1">
      <alignment horizontal="left" vertical="center"/>
    </xf>
    <xf numFmtId="0" fontId="27" fillId="3" borderId="68" xfId="0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vertical="center"/>
    </xf>
    <xf numFmtId="38" fontId="7" fillId="5" borderId="13" xfId="1" applyFont="1" applyFill="1" applyBorder="1" applyAlignment="1">
      <alignment horizontal="right" vertical="center"/>
    </xf>
    <xf numFmtId="38" fontId="5" fillId="5" borderId="21" xfId="1" applyFont="1" applyFill="1" applyBorder="1" applyAlignment="1">
      <alignment vertical="center"/>
    </xf>
    <xf numFmtId="38" fontId="7" fillId="5" borderId="57" xfId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38" fontId="5" fillId="6" borderId="21" xfId="1" applyFont="1" applyFill="1" applyBorder="1" applyAlignment="1">
      <alignment vertical="center"/>
    </xf>
    <xf numFmtId="38" fontId="5" fillId="7" borderId="21" xfId="1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32" fillId="0" borderId="23" xfId="1" applyFont="1" applyFill="1" applyBorder="1" applyAlignment="1">
      <alignment horizontal="center" vertical="center"/>
    </xf>
    <xf numFmtId="38" fontId="32" fillId="5" borderId="36" xfId="1" applyFont="1" applyFill="1" applyBorder="1" applyAlignment="1">
      <alignment horizontal="center" vertical="center"/>
    </xf>
    <xf numFmtId="38" fontId="32" fillId="0" borderId="36" xfId="1" applyFont="1" applyFill="1" applyBorder="1" applyAlignment="1">
      <alignment horizontal="center" vertical="center"/>
    </xf>
    <xf numFmtId="38" fontId="32" fillId="2" borderId="36" xfId="1" applyFont="1" applyFill="1" applyBorder="1" applyAlignment="1">
      <alignment horizontal="center" vertical="center"/>
    </xf>
    <xf numFmtId="38" fontId="32" fillId="2" borderId="60" xfId="1" applyFont="1" applyFill="1" applyBorder="1" applyAlignment="1">
      <alignment horizontal="center" vertical="center"/>
    </xf>
    <xf numFmtId="38" fontId="32" fillId="0" borderId="48" xfId="1" applyFont="1" applyFill="1" applyBorder="1" applyAlignment="1">
      <alignment horizontal="center" vertical="center"/>
    </xf>
    <xf numFmtId="38" fontId="31" fillId="0" borderId="49" xfId="1" applyFont="1" applyFill="1" applyBorder="1" applyAlignment="1">
      <alignment vertical="center" shrinkToFit="1"/>
    </xf>
    <xf numFmtId="176" fontId="9" fillId="0" borderId="18" xfId="1" applyNumberFormat="1" applyFont="1" applyBorder="1" applyAlignment="1">
      <alignment horizontal="right" vertical="center"/>
    </xf>
    <xf numFmtId="176" fontId="9" fillId="0" borderId="21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176" fontId="9" fillId="5" borderId="18" xfId="1" applyNumberFormat="1" applyFont="1" applyFill="1" applyBorder="1" applyAlignment="1">
      <alignment horizontal="right" vertical="center"/>
    </xf>
    <xf numFmtId="176" fontId="9" fillId="5" borderId="21" xfId="1" applyNumberFormat="1" applyFont="1" applyFill="1" applyBorder="1" applyAlignment="1">
      <alignment horizontal="right" vertical="center"/>
    </xf>
    <xf numFmtId="176" fontId="9" fillId="5" borderId="20" xfId="1" applyNumberFormat="1" applyFont="1" applyFill="1" applyBorder="1" applyAlignment="1">
      <alignment horizontal="right" vertical="center"/>
    </xf>
    <xf numFmtId="40" fontId="9" fillId="2" borderId="12" xfId="1" applyNumberFormat="1" applyFont="1" applyFill="1" applyBorder="1" applyAlignment="1">
      <alignment vertical="center"/>
    </xf>
    <xf numFmtId="40" fontId="9" fillId="0" borderId="12" xfId="1" applyNumberFormat="1" applyFont="1" applyBorder="1" applyAlignment="1">
      <alignment vertical="center"/>
    </xf>
    <xf numFmtId="40" fontId="9" fillId="6" borderId="12" xfId="1" applyNumberFormat="1" applyFont="1" applyFill="1" applyBorder="1" applyAlignment="1">
      <alignment vertical="center"/>
    </xf>
    <xf numFmtId="40" fontId="9" fillId="7" borderId="12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40" fontId="9" fillId="0" borderId="12" xfId="1" applyNumberFormat="1" applyFont="1" applyFill="1" applyBorder="1" applyAlignment="1">
      <alignment vertical="center"/>
    </xf>
    <xf numFmtId="176" fontId="9" fillId="5" borderId="62" xfId="1" applyNumberFormat="1" applyFont="1" applyFill="1" applyBorder="1" applyAlignment="1">
      <alignment horizontal="right" vertical="center"/>
    </xf>
    <xf numFmtId="176" fontId="9" fillId="5" borderId="58" xfId="1" applyNumberFormat="1" applyFont="1" applyFill="1" applyBorder="1" applyAlignment="1">
      <alignment horizontal="right" vertical="center"/>
    </xf>
    <xf numFmtId="176" fontId="9" fillId="5" borderId="63" xfId="1" applyNumberFormat="1" applyFont="1" applyFill="1" applyBorder="1" applyAlignment="1">
      <alignment horizontal="right" vertical="center"/>
    </xf>
    <xf numFmtId="40" fontId="9" fillId="2" borderId="64" xfId="1" applyNumberFormat="1" applyFont="1" applyFill="1" applyBorder="1" applyAlignment="1">
      <alignment vertical="center"/>
    </xf>
    <xf numFmtId="176" fontId="9" fillId="0" borderId="55" xfId="1" applyNumberFormat="1" applyFont="1" applyBorder="1" applyAlignment="1">
      <alignment horizontal="right" vertical="center"/>
    </xf>
    <xf numFmtId="176" fontId="9" fillId="0" borderId="41" xfId="1" applyNumberFormat="1" applyFont="1" applyBorder="1" applyAlignment="1">
      <alignment horizontal="right" vertical="center"/>
    </xf>
    <xf numFmtId="176" fontId="9" fillId="0" borderId="42" xfId="1" applyNumberFormat="1" applyFont="1" applyBorder="1" applyAlignment="1">
      <alignment horizontal="right" vertical="center"/>
    </xf>
    <xf numFmtId="176" fontId="9" fillId="0" borderId="50" xfId="1" applyNumberFormat="1" applyFont="1" applyBorder="1" applyAlignment="1">
      <alignment horizontal="right" vertical="center"/>
    </xf>
    <xf numFmtId="176" fontId="9" fillId="0" borderId="46" xfId="1" applyNumberFormat="1" applyFont="1" applyBorder="1" applyAlignment="1">
      <alignment horizontal="right" vertical="center"/>
    </xf>
    <xf numFmtId="176" fontId="9" fillId="0" borderId="51" xfId="1" applyNumberFormat="1" applyFont="1" applyBorder="1" applyAlignment="1">
      <alignment horizontal="right" vertical="center"/>
    </xf>
    <xf numFmtId="176" fontId="9" fillId="0" borderId="19" xfId="1" applyNumberFormat="1" applyFont="1" applyBorder="1" applyAlignment="1">
      <alignment horizontal="right" vertical="center"/>
    </xf>
    <xf numFmtId="176" fontId="9" fillId="5" borderId="19" xfId="1" applyNumberFormat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6" fontId="9" fillId="0" borderId="77" xfId="1" applyNumberFormat="1" applyFont="1" applyBorder="1" applyAlignment="1">
      <alignment horizontal="right" vertical="center"/>
    </xf>
    <xf numFmtId="38" fontId="7" fillId="0" borderId="54" xfId="1" applyFont="1" applyBorder="1" applyAlignment="1">
      <alignment horizontal="right" vertical="center"/>
    </xf>
    <xf numFmtId="38" fontId="5" fillId="0" borderId="41" xfId="1" applyFont="1" applyBorder="1" applyAlignment="1">
      <alignment vertical="center"/>
    </xf>
    <xf numFmtId="176" fontId="9" fillId="0" borderId="78" xfId="1" applyNumberFormat="1" applyFont="1" applyBorder="1" applyAlignment="1">
      <alignment horizontal="right" vertical="center"/>
    </xf>
    <xf numFmtId="40" fontId="9" fillId="0" borderId="40" xfId="1" applyNumberFormat="1" applyFont="1" applyBorder="1" applyAlignment="1">
      <alignment vertical="center"/>
    </xf>
    <xf numFmtId="38" fontId="5" fillId="5" borderId="58" xfId="1" applyFont="1" applyFill="1" applyBorder="1" applyAlignment="1">
      <alignment vertical="center"/>
    </xf>
    <xf numFmtId="38" fontId="32" fillId="5" borderId="60" xfId="1" applyFont="1" applyFill="1" applyBorder="1" applyAlignment="1">
      <alignment horizontal="center" vertical="center"/>
    </xf>
    <xf numFmtId="176" fontId="9" fillId="5" borderId="79" xfId="1" applyNumberFormat="1" applyFont="1" applyFill="1" applyBorder="1" applyAlignment="1">
      <alignment horizontal="right" vertical="center"/>
    </xf>
    <xf numFmtId="38" fontId="34" fillId="0" borderId="22" xfId="1" applyFont="1" applyBorder="1" applyAlignment="1">
      <alignment vertical="center"/>
    </xf>
    <xf numFmtId="38" fontId="34" fillId="5" borderId="35" xfId="1" applyFont="1" applyFill="1" applyBorder="1" applyAlignment="1">
      <alignment horizontal="right" vertical="center"/>
    </xf>
    <xf numFmtId="38" fontId="34" fillId="0" borderId="35" xfId="1" applyFont="1" applyBorder="1" applyAlignment="1">
      <alignment horizontal="right" vertical="center"/>
    </xf>
    <xf numFmtId="38" fontId="34" fillId="5" borderId="59" xfId="1" applyFont="1" applyFill="1" applyBorder="1" applyAlignment="1">
      <alignment horizontal="right" vertical="center"/>
    </xf>
    <xf numFmtId="38" fontId="34" fillId="0" borderId="22" xfId="1" applyFont="1" applyBorder="1" applyAlignment="1">
      <alignment horizontal="right" vertical="center"/>
    </xf>
    <xf numFmtId="38" fontId="34" fillId="2" borderId="35" xfId="1" applyFont="1" applyFill="1" applyBorder="1" applyAlignment="1">
      <alignment vertical="center"/>
    </xf>
    <xf numFmtId="38" fontId="34" fillId="0" borderId="35" xfId="1" applyFont="1" applyBorder="1" applyAlignment="1">
      <alignment vertical="center"/>
    </xf>
    <xf numFmtId="38" fontId="34" fillId="6" borderId="35" xfId="1" applyFont="1" applyFill="1" applyBorder="1" applyAlignment="1">
      <alignment vertical="center"/>
    </xf>
    <xf numFmtId="38" fontId="34" fillId="7" borderId="35" xfId="1" applyFont="1" applyFill="1" applyBorder="1" applyAlignment="1">
      <alignment vertical="center"/>
    </xf>
    <xf numFmtId="38" fontId="34" fillId="0" borderId="35" xfId="1" applyFont="1" applyFill="1" applyBorder="1" applyAlignment="1">
      <alignment vertical="center"/>
    </xf>
    <xf numFmtId="38" fontId="34" fillId="2" borderId="59" xfId="1" applyFont="1" applyFill="1" applyBorder="1" applyAlignment="1">
      <alignment vertical="center"/>
    </xf>
    <xf numFmtId="38" fontId="34" fillId="0" borderId="22" xfId="1" applyFont="1" applyFill="1" applyBorder="1" applyAlignment="1">
      <alignment vertical="center"/>
    </xf>
    <xf numFmtId="38" fontId="34" fillId="5" borderId="35" xfId="1" applyFont="1" applyFill="1" applyBorder="1" applyAlignment="1">
      <alignment vertical="center"/>
    </xf>
    <xf numFmtId="38" fontId="34" fillId="0" borderId="47" xfId="1" applyFont="1" applyFill="1" applyBorder="1" applyAlignment="1">
      <alignment vertical="center"/>
    </xf>
    <xf numFmtId="38" fontId="34" fillId="0" borderId="27" xfId="1" applyFont="1" applyBorder="1" applyAlignment="1">
      <alignment horizontal="right" vertical="center" shrinkToFit="1"/>
    </xf>
    <xf numFmtId="38" fontId="34" fillId="5" borderId="37" xfId="1" applyFont="1" applyFill="1" applyBorder="1" applyAlignment="1">
      <alignment horizontal="right" vertical="center" shrinkToFit="1"/>
    </xf>
    <xf numFmtId="38" fontId="34" fillId="0" borderId="37" xfId="1" applyFont="1" applyBorder="1" applyAlignment="1">
      <alignment horizontal="right" vertical="center" shrinkToFit="1"/>
    </xf>
    <xf numFmtId="38" fontId="34" fillId="5" borderId="61" xfId="1" applyFont="1" applyFill="1" applyBorder="1" applyAlignment="1">
      <alignment horizontal="right" vertical="center" shrinkToFit="1"/>
    </xf>
    <xf numFmtId="38" fontId="34" fillId="0" borderId="27" xfId="1" applyFont="1" applyBorder="1" applyAlignment="1">
      <alignment vertical="center" shrinkToFit="1"/>
    </xf>
    <xf numFmtId="38" fontId="34" fillId="2" borderId="37" xfId="1" applyFont="1" applyFill="1" applyBorder="1" applyAlignment="1">
      <alignment vertical="center" shrinkToFit="1"/>
    </xf>
    <xf numFmtId="38" fontId="34" fillId="0" borderId="37" xfId="1" applyFont="1" applyBorder="1" applyAlignment="1">
      <alignment vertical="center" shrinkToFit="1"/>
    </xf>
    <xf numFmtId="38" fontId="34" fillId="6" borderId="37" xfId="1" applyFont="1" applyFill="1" applyBorder="1" applyAlignment="1">
      <alignment vertical="center" shrinkToFit="1"/>
    </xf>
    <xf numFmtId="38" fontId="34" fillId="7" borderId="37" xfId="1" applyFont="1" applyFill="1" applyBorder="1" applyAlignment="1">
      <alignment vertical="center" shrinkToFit="1"/>
    </xf>
    <xf numFmtId="38" fontId="34" fillId="0" borderId="37" xfId="1" applyFont="1" applyFill="1" applyBorder="1" applyAlignment="1">
      <alignment vertical="center" shrinkToFit="1"/>
    </xf>
    <xf numFmtId="38" fontId="34" fillId="2" borderId="61" xfId="1" applyFont="1" applyFill="1" applyBorder="1" applyAlignment="1">
      <alignment vertical="center" shrinkToFit="1"/>
    </xf>
    <xf numFmtId="38" fontId="34" fillId="0" borderId="27" xfId="1" applyFont="1" applyFill="1" applyBorder="1" applyAlignment="1">
      <alignment vertical="center" shrinkToFit="1"/>
    </xf>
    <xf numFmtId="38" fontId="34" fillId="5" borderId="37" xfId="1" applyFont="1" applyFill="1" applyBorder="1" applyAlignment="1">
      <alignment vertical="center" shrinkToFit="1"/>
    </xf>
    <xf numFmtId="38" fontId="7" fillId="6" borderId="13" xfId="1" applyFont="1" applyFill="1" applyBorder="1" applyAlignment="1">
      <alignment horizontal="right" vertical="center"/>
    </xf>
    <xf numFmtId="38" fontId="7" fillId="7" borderId="13" xfId="1" applyFont="1" applyFill="1" applyBorder="1" applyAlignment="1">
      <alignment horizontal="right" vertical="center"/>
    </xf>
    <xf numFmtId="38" fontId="7" fillId="2" borderId="57" xfId="1" applyFont="1" applyFill="1" applyBorder="1" applyAlignment="1">
      <alignment horizontal="right" vertical="center"/>
    </xf>
    <xf numFmtId="38" fontId="2" fillId="0" borderId="2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5" borderId="29" xfId="1" applyFont="1" applyFill="1" applyBorder="1" applyAlignment="1">
      <alignment horizontal="center" vertical="center"/>
    </xf>
    <xf numFmtId="38" fontId="2" fillId="5" borderId="13" xfId="1" applyFont="1" applyFill="1" applyBorder="1" applyAlignment="1">
      <alignment horizontal="center" vertical="center"/>
    </xf>
    <xf numFmtId="38" fontId="2" fillId="5" borderId="56" xfId="1" applyFont="1" applyFill="1" applyBorder="1" applyAlignment="1">
      <alignment horizontal="center" vertical="center"/>
    </xf>
    <xf numFmtId="38" fontId="2" fillId="5" borderId="57" xfId="1" applyFont="1" applyFill="1" applyBorder="1" applyAlignment="1">
      <alignment horizontal="center" vertical="center"/>
    </xf>
    <xf numFmtId="38" fontId="2" fillId="0" borderId="53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/>
    </xf>
    <xf numFmtId="38" fontId="2" fillId="2" borderId="29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2" borderId="56" xfId="1" applyFont="1" applyFill="1" applyBorder="1" applyAlignment="1">
      <alignment horizontal="center" vertical="center"/>
    </xf>
    <xf numFmtId="38" fontId="2" fillId="2" borderId="57" xfId="1" applyFont="1" applyFill="1" applyBorder="1" applyAlignment="1">
      <alignment horizontal="center" vertical="center"/>
    </xf>
    <xf numFmtId="38" fontId="2" fillId="0" borderId="53" xfId="1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45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40" fontId="9" fillId="0" borderId="43" xfId="1" applyNumberFormat="1" applyFont="1" applyBorder="1" applyAlignment="1">
      <alignment vertical="center"/>
    </xf>
    <xf numFmtId="40" fontId="9" fillId="2" borderId="28" xfId="1" applyNumberFormat="1" applyFont="1" applyFill="1" applyBorder="1" applyAlignment="1">
      <alignment vertical="center"/>
    </xf>
    <xf numFmtId="40" fontId="9" fillId="0" borderId="28" xfId="1" applyNumberFormat="1" applyFont="1" applyBorder="1" applyAlignment="1">
      <alignment vertical="center"/>
    </xf>
    <xf numFmtId="40" fontId="9" fillId="6" borderId="28" xfId="1" applyNumberFormat="1" applyFont="1" applyFill="1" applyBorder="1" applyAlignment="1">
      <alignment vertical="center"/>
    </xf>
    <xf numFmtId="40" fontId="9" fillId="7" borderId="28" xfId="1" applyNumberFormat="1" applyFont="1" applyFill="1" applyBorder="1" applyAlignment="1">
      <alignment vertical="center"/>
    </xf>
    <xf numFmtId="40" fontId="9" fillId="0" borderId="28" xfId="1" applyNumberFormat="1" applyFont="1" applyFill="1" applyBorder="1" applyAlignment="1">
      <alignment vertical="center"/>
    </xf>
    <xf numFmtId="40" fontId="9" fillId="2" borderId="65" xfId="1" applyNumberFormat="1" applyFont="1" applyFill="1" applyBorder="1" applyAlignment="1">
      <alignment vertical="center"/>
    </xf>
    <xf numFmtId="10" fontId="37" fillId="0" borderId="18" xfId="2" applyNumberFormat="1" applyFont="1" applyFill="1" applyBorder="1" applyAlignment="1">
      <alignment horizontal="center" vertical="center"/>
    </xf>
    <xf numFmtId="10" fontId="37" fillId="0" borderId="20" xfId="2" applyNumberFormat="1" applyFont="1" applyFill="1" applyBorder="1" applyAlignment="1">
      <alignment horizontal="center" vertical="center"/>
    </xf>
    <xf numFmtId="177" fontId="37" fillId="0" borderId="12" xfId="1" quotePrefix="1" applyNumberFormat="1" applyFont="1" applyFill="1" applyBorder="1" applyAlignment="1">
      <alignment horizontal="center" vertical="center"/>
    </xf>
    <xf numFmtId="0" fontId="11" fillId="0" borderId="69" xfId="0" applyFont="1" applyBorder="1" applyAlignment="1" applyProtection="1">
      <alignment horizontal="center" vertical="center" shrinkToFit="1"/>
      <protection locked="0"/>
    </xf>
    <xf numFmtId="177" fontId="37" fillId="0" borderId="21" xfId="2" applyNumberFormat="1" applyFont="1" applyFill="1" applyBorder="1" applyAlignment="1">
      <alignment horizontal="center" vertical="center"/>
    </xf>
    <xf numFmtId="177" fontId="37" fillId="0" borderId="19" xfId="2" applyNumberFormat="1" applyFont="1" applyFill="1" applyBorder="1" applyAlignment="1">
      <alignment horizontal="center" vertical="center"/>
    </xf>
    <xf numFmtId="178" fontId="37" fillId="0" borderId="28" xfId="1" quotePrefix="1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9" fillId="0" borderId="33" xfId="1" applyFont="1" applyFill="1" applyBorder="1" applyAlignment="1">
      <alignment horizontal="center" vertical="center"/>
    </xf>
    <xf numFmtId="38" fontId="9" fillId="0" borderId="38" xfId="1" applyFont="1" applyFill="1" applyBorder="1" applyAlignment="1">
      <alignment horizontal="center" vertical="center"/>
    </xf>
    <xf numFmtId="38" fontId="9" fillId="0" borderId="80" xfId="1" applyFont="1" applyFill="1" applyBorder="1" applyAlignment="1">
      <alignment horizontal="center" vertical="center"/>
    </xf>
    <xf numFmtId="38" fontId="9" fillId="0" borderId="34" xfId="1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38" fontId="9" fillId="0" borderId="8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 wrapText="1"/>
    </xf>
    <xf numFmtId="38" fontId="5" fillId="0" borderId="1" xfId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26" xfId="0" applyBorder="1">
      <alignment vertical="center"/>
    </xf>
    <xf numFmtId="0" fontId="0" fillId="0" borderId="23" xfId="0" applyBorder="1">
      <alignment vertical="center"/>
    </xf>
    <xf numFmtId="0" fontId="0" fillId="0" borderId="27" xfId="0" applyBorder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16" fillId="5" borderId="7" xfId="1" applyFont="1" applyFill="1" applyBorder="1" applyAlignment="1">
      <alignment horizontal="right" vertical="center" wrapText="1" shrinkToFit="1"/>
    </xf>
    <xf numFmtId="38" fontId="16" fillId="5" borderId="8" xfId="1" applyFont="1" applyFill="1" applyBorder="1" applyAlignment="1">
      <alignment horizontal="right" vertical="center" wrapText="1" shrinkToFit="1"/>
    </xf>
    <xf numFmtId="38" fontId="16" fillId="5" borderId="8" xfId="1" applyFont="1" applyFill="1" applyBorder="1" applyAlignment="1">
      <alignment horizontal="left" vertical="center" shrinkToFit="1"/>
    </xf>
    <xf numFmtId="38" fontId="16" fillId="5" borderId="67" xfId="1" applyFont="1" applyFill="1" applyBorder="1" applyAlignment="1">
      <alignment horizontal="left" vertical="center" shrinkToFit="1"/>
    </xf>
    <xf numFmtId="38" fontId="5" fillId="2" borderId="7" xfId="1" applyFont="1" applyFill="1" applyBorder="1" applyAlignment="1">
      <alignment horizontal="center" vertical="center" wrapText="1"/>
    </xf>
    <xf numFmtId="38" fontId="5" fillId="2" borderId="9" xfId="1" applyFont="1" applyFill="1" applyBorder="1" applyAlignment="1">
      <alignment horizontal="center" vertical="center"/>
    </xf>
    <xf numFmtId="38" fontId="35" fillId="5" borderId="81" xfId="1" applyFont="1" applyFill="1" applyBorder="1" applyAlignment="1">
      <alignment horizontal="center" vertical="center" shrinkToFit="1"/>
    </xf>
    <xf numFmtId="38" fontId="35" fillId="5" borderId="75" xfId="1" applyFont="1" applyFill="1" applyBorder="1" applyAlignment="1">
      <alignment horizontal="center" vertical="center" shrinkToFit="1"/>
    </xf>
    <xf numFmtId="38" fontId="35" fillId="0" borderId="16" xfId="1" applyFont="1" applyFill="1" applyBorder="1" applyAlignment="1">
      <alignment horizontal="center" vertical="center" shrinkToFit="1"/>
    </xf>
    <xf numFmtId="38" fontId="35" fillId="0" borderId="75" xfId="1" applyFont="1" applyFill="1" applyBorder="1" applyAlignment="1">
      <alignment horizontal="center" vertical="center" shrinkToFit="1"/>
    </xf>
    <xf numFmtId="38" fontId="6" fillId="0" borderId="16" xfId="1" applyFont="1" applyFill="1" applyBorder="1" applyAlignment="1">
      <alignment horizontal="center" vertical="center" shrinkToFit="1"/>
    </xf>
    <xf numFmtId="38" fontId="6" fillId="0" borderId="82" xfId="1" applyFont="1" applyFill="1" applyBorder="1" applyAlignment="1">
      <alignment horizontal="center" vertical="center" shrinkToFit="1"/>
    </xf>
    <xf numFmtId="38" fontId="5" fillId="2" borderId="81" xfId="1" applyFont="1" applyFill="1" applyBorder="1" applyAlignment="1">
      <alignment horizontal="center" vertical="center" wrapText="1"/>
    </xf>
    <xf numFmtId="38" fontId="5" fillId="2" borderId="17" xfId="1" applyFont="1" applyFill="1" applyBorder="1" applyAlignment="1">
      <alignment horizontal="center" vertical="center" wrapText="1"/>
    </xf>
    <xf numFmtId="38" fontId="5" fillId="5" borderId="22" xfId="1" applyFont="1" applyFill="1" applyBorder="1" applyAlignment="1">
      <alignment horizontal="center" vertical="top" shrinkToFit="1"/>
    </xf>
    <xf numFmtId="38" fontId="5" fillId="5" borderId="76" xfId="1" applyFont="1" applyFill="1" applyBorder="1" applyAlignment="1">
      <alignment horizontal="center" vertical="top" shrinkToFit="1"/>
    </xf>
    <xf numFmtId="38" fontId="33" fillId="0" borderId="24" xfId="1" applyFont="1" applyFill="1" applyBorder="1" applyAlignment="1">
      <alignment horizontal="center" vertical="top" shrinkToFit="1"/>
    </xf>
    <xf numFmtId="38" fontId="33" fillId="0" borderId="76" xfId="1" applyFont="1" applyFill="1" applyBorder="1" applyAlignment="1">
      <alignment horizontal="center" vertical="top" shrinkToFit="1"/>
    </xf>
    <xf numFmtId="38" fontId="33" fillId="0" borderId="27" xfId="1" applyFont="1" applyFill="1" applyBorder="1" applyAlignment="1">
      <alignment horizontal="center" vertical="top" shrinkToFit="1"/>
    </xf>
    <xf numFmtId="38" fontId="2" fillId="2" borderId="22" xfId="1" applyFont="1" applyFill="1" applyBorder="1" applyAlignment="1">
      <alignment horizontal="center" vertical="top" wrapText="1"/>
    </xf>
    <xf numFmtId="38" fontId="2" fillId="2" borderId="25" xfId="1" applyFont="1" applyFill="1" applyBorder="1" applyAlignment="1">
      <alignment horizontal="center" vertical="top" wrapText="1"/>
    </xf>
    <xf numFmtId="38" fontId="5" fillId="0" borderId="29" xfId="1" applyFont="1" applyFill="1" applyBorder="1" applyAlignment="1">
      <alignment horizontal="center" vertical="center"/>
    </xf>
    <xf numFmtId="40" fontId="9" fillId="0" borderId="15" xfId="1" applyNumberFormat="1" applyFont="1" applyFill="1" applyBorder="1" applyAlignment="1">
      <alignment horizontal="center" vertical="center"/>
    </xf>
    <xf numFmtId="40" fontId="9" fillId="0" borderId="52" xfId="1" applyNumberFormat="1" applyFont="1" applyFill="1" applyBorder="1" applyAlignment="1">
      <alignment horizontal="center" vertical="center"/>
    </xf>
    <xf numFmtId="40" fontId="9" fillId="0" borderId="39" xfId="1" applyNumberFormat="1" applyFont="1" applyFill="1" applyBorder="1" applyAlignment="1">
      <alignment horizontal="center" vertical="center"/>
    </xf>
    <xf numFmtId="40" fontId="9" fillId="0" borderId="84" xfId="1" applyNumberFormat="1" applyFont="1" applyFill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BA97"/>
      <color rgb="FFFF8447"/>
      <color rgb="FFFFCCCC"/>
      <color rgb="FFFF9966"/>
      <color rgb="FFFF5050"/>
      <color rgb="FFFF9933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157369</xdr:colOff>
      <xdr:row>2</xdr:row>
      <xdr:rowOff>198782</xdr:rowOff>
    </xdr:from>
    <xdr:to>
      <xdr:col>24</xdr:col>
      <xdr:colOff>422413</xdr:colOff>
      <xdr:row>8</xdr:row>
      <xdr:rowOff>49696</xdr:rowOff>
    </xdr:to>
    <xdr:sp macro="" textlink="">
      <xdr:nvSpPr>
        <xdr:cNvPr id="2" name="角丸四角形 1"/>
        <xdr:cNvSpPr/>
      </xdr:nvSpPr>
      <xdr:spPr>
        <a:xfrm>
          <a:off x="14797294" y="865532"/>
          <a:ext cx="2436744" cy="1422539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23</xdr:col>
      <xdr:colOff>0</xdr:colOff>
      <xdr:row>2</xdr:row>
      <xdr:rowOff>28575</xdr:rowOff>
    </xdr:from>
    <xdr:to>
      <xdr:col>23</xdr:col>
      <xdr:colOff>485775</xdr:colOff>
      <xdr:row>3</xdr:row>
      <xdr:rowOff>19048</xdr:rowOff>
    </xdr:to>
    <xdr:cxnSp macro="">
      <xdr:nvCxnSpPr>
        <xdr:cNvPr id="3" name="直線矢印コネクタ 2"/>
        <xdr:cNvCxnSpPr/>
      </xdr:nvCxnSpPr>
      <xdr:spPr>
        <a:xfrm flipH="1" flipV="1">
          <a:off x="16125825" y="695325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7"/>
  <sheetViews>
    <sheetView tabSelected="1" topLeftCell="G1" workbookViewId="0">
      <selection activeCell="W10" sqref="W10"/>
    </sheetView>
  </sheetViews>
  <sheetFormatPr defaultRowHeight="14.25"/>
  <cols>
    <col min="1" max="1" width="3.125" hidden="1" customWidth="1"/>
    <col min="2" max="2" width="15.375" hidden="1" customWidth="1"/>
    <col min="3" max="5" width="12.5" hidden="1" customWidth="1"/>
    <col min="6" max="6" width="1.75" hidden="1" customWidth="1"/>
    <col min="7" max="8" width="3.125" style="5" customWidth="1"/>
    <col min="9" max="9" width="12" style="14" customWidth="1"/>
    <col min="10" max="10" width="8" style="5" customWidth="1"/>
    <col min="11" max="11" width="8.75" style="14" customWidth="1"/>
    <col min="12" max="12" width="1.875" style="15" customWidth="1"/>
    <col min="13" max="13" width="8.75" style="14" customWidth="1"/>
    <col min="14" max="14" width="12.5" style="5" customWidth="1"/>
    <col min="15" max="15" width="10.625" style="5" customWidth="1"/>
    <col min="16" max="17" width="9.375" style="5" customWidth="1"/>
    <col min="18" max="18" width="12.5" style="5" customWidth="1"/>
    <col min="19" max="19" width="10.625" style="5" customWidth="1"/>
    <col min="20" max="20" width="12.5" style="5" customWidth="1"/>
    <col min="21" max="21" width="11.25" style="5" customWidth="1"/>
    <col min="22" max="22" width="3.375" customWidth="1"/>
    <col min="23" max="23" width="16.125" customWidth="1"/>
  </cols>
  <sheetData>
    <row r="1" spans="1:23" s="5" customFormat="1" ht="27.75" customHeight="1" thickTop="1" thickBot="1">
      <c r="B1" s="5" t="s">
        <v>23</v>
      </c>
      <c r="G1" s="186" t="s">
        <v>110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W1" s="60" t="s">
        <v>27</v>
      </c>
    </row>
    <row r="2" spans="1:23" s="5" customFormat="1" ht="24.75" customHeight="1" thickBot="1">
      <c r="B2" s="53">
        <v>1</v>
      </c>
      <c r="C2" s="52">
        <v>2</v>
      </c>
      <c r="D2" s="45"/>
      <c r="E2" s="45"/>
      <c r="G2" s="187" t="s">
        <v>37</v>
      </c>
      <c r="H2" s="188"/>
      <c r="I2" s="188"/>
      <c r="J2" s="189"/>
      <c r="K2" s="196" t="s">
        <v>10</v>
      </c>
      <c r="L2" s="197"/>
      <c r="M2" s="198"/>
      <c r="N2" s="202" t="s">
        <v>39</v>
      </c>
      <c r="O2" s="203"/>
      <c r="P2" s="203"/>
      <c r="Q2" s="204" t="str">
        <f>"(協会けんぽ "&amp;W2&amp;")"</f>
        <v>(協会けんぽ 富山県)</v>
      </c>
      <c r="R2" s="204"/>
      <c r="S2" s="205"/>
      <c r="T2" s="206" t="s">
        <v>38</v>
      </c>
      <c r="U2" s="207"/>
      <c r="W2" s="172" t="s">
        <v>72</v>
      </c>
    </row>
    <row r="3" spans="1:23" s="5" customFormat="1" ht="22.5" customHeight="1" thickTop="1" thickBot="1">
      <c r="B3" s="46" t="s">
        <v>19</v>
      </c>
      <c r="C3" s="66" t="s">
        <v>20</v>
      </c>
      <c r="D3" s="66" t="s">
        <v>21</v>
      </c>
      <c r="E3" s="66" t="s">
        <v>22</v>
      </c>
      <c r="G3" s="190"/>
      <c r="H3" s="191"/>
      <c r="I3" s="191"/>
      <c r="J3" s="192"/>
      <c r="K3" s="199"/>
      <c r="L3" s="200"/>
      <c r="M3" s="201"/>
      <c r="N3" s="208" t="s">
        <v>46</v>
      </c>
      <c r="O3" s="209"/>
      <c r="P3" s="210" t="s">
        <v>47</v>
      </c>
      <c r="Q3" s="211"/>
      <c r="R3" s="212" t="s">
        <v>50</v>
      </c>
      <c r="S3" s="213"/>
      <c r="T3" s="214" t="s">
        <v>51</v>
      </c>
      <c r="U3" s="215"/>
    </row>
    <row r="4" spans="1:23" s="5" customFormat="1" ht="20.25" customHeight="1">
      <c r="B4" s="51" t="s">
        <v>28</v>
      </c>
      <c r="G4" s="190"/>
      <c r="H4" s="191"/>
      <c r="I4" s="191"/>
      <c r="J4" s="192"/>
      <c r="K4" s="199"/>
      <c r="L4" s="200"/>
      <c r="M4" s="201"/>
      <c r="N4" s="216" t="s">
        <v>48</v>
      </c>
      <c r="O4" s="217"/>
      <c r="P4" s="218" t="s">
        <v>49</v>
      </c>
      <c r="Q4" s="219"/>
      <c r="R4" s="218" t="s">
        <v>49</v>
      </c>
      <c r="S4" s="220"/>
      <c r="T4" s="221" t="s">
        <v>52</v>
      </c>
      <c r="U4" s="222"/>
    </row>
    <row r="5" spans="1:23" s="5" customFormat="1" ht="13.5">
      <c r="B5" s="47"/>
      <c r="C5" s="44" t="s">
        <v>24</v>
      </c>
      <c r="D5" s="44" t="s">
        <v>25</v>
      </c>
      <c r="E5" s="44" t="s">
        <v>26</v>
      </c>
      <c r="G5" s="193"/>
      <c r="H5" s="194"/>
      <c r="I5" s="194"/>
      <c r="J5" s="195"/>
      <c r="K5" s="199"/>
      <c r="L5" s="200"/>
      <c r="M5" s="201"/>
      <c r="N5" s="177" t="s">
        <v>0</v>
      </c>
      <c r="O5" s="178" t="s">
        <v>1</v>
      </c>
      <c r="P5" s="177" t="s">
        <v>0</v>
      </c>
      <c r="Q5" s="179" t="s">
        <v>1</v>
      </c>
      <c r="R5" s="177" t="s">
        <v>0</v>
      </c>
      <c r="S5" s="178" t="s">
        <v>1</v>
      </c>
      <c r="T5" s="176" t="s">
        <v>2</v>
      </c>
      <c r="U5" s="161" t="s">
        <v>3</v>
      </c>
    </row>
    <row r="6" spans="1:23" s="5" customFormat="1" ht="24" customHeight="1">
      <c r="A6" s="5">
        <v>1</v>
      </c>
      <c r="B6" s="48" t="s">
        <v>57</v>
      </c>
      <c r="C6" s="54">
        <v>0.1014</v>
      </c>
      <c r="D6" s="41">
        <v>3.8300000000000001E-2</v>
      </c>
      <c r="E6" s="41">
        <v>6.3100000000000003E-2</v>
      </c>
      <c r="G6" s="223" t="s">
        <v>4</v>
      </c>
      <c r="H6" s="200"/>
      <c r="I6" s="1" t="s">
        <v>5</v>
      </c>
      <c r="J6" s="178" t="s">
        <v>6</v>
      </c>
      <c r="K6" s="2" t="s">
        <v>7</v>
      </c>
      <c r="L6" s="3"/>
      <c r="M6" s="4" t="s">
        <v>8</v>
      </c>
      <c r="N6" s="169">
        <f>IF(ISERROR(VLOOKUP(W2,B6:C52,2,0)),"-",VLOOKUP(W2,B6:C52,2,0))</f>
        <v>9.9099999999999994E-2</v>
      </c>
      <c r="O6" s="173">
        <f>IF(ISERROR(N6/2),"-",N6/2)</f>
        <v>4.9549999999999997E-2</v>
      </c>
      <c r="P6" s="170">
        <v>1.5800000000000002E-2</v>
      </c>
      <c r="Q6" s="174">
        <f>IF(ISERROR(P6/2),"-",P6/2)</f>
        <v>7.9000000000000008E-3</v>
      </c>
      <c r="R6" s="170">
        <f>IF(ISERROR(N6+P6),"-",N6+P6)</f>
        <v>0.1149</v>
      </c>
      <c r="S6" s="173">
        <f>IF(ISERROR(R6/2),"-",R6/2)</f>
        <v>5.7450000000000001E-2</v>
      </c>
      <c r="T6" s="171">
        <v>0.17827999999999999</v>
      </c>
      <c r="U6" s="175">
        <f>T6/2</f>
        <v>8.9139999999999997E-2</v>
      </c>
    </row>
    <row r="7" spans="1:23" s="5" customFormat="1" ht="21.75" customHeight="1">
      <c r="A7" s="5">
        <f>A6+1</f>
        <v>2</v>
      </c>
      <c r="B7" s="49" t="s">
        <v>58</v>
      </c>
      <c r="C7" s="55">
        <v>9.98E-2</v>
      </c>
      <c r="D7" s="42">
        <v>3.8300000000000001E-2</v>
      </c>
      <c r="E7" s="42">
        <v>6.1499999999999999E-2</v>
      </c>
      <c r="G7" s="143">
        <v>1</v>
      </c>
      <c r="H7" s="144"/>
      <c r="I7" s="6">
        <v>58000</v>
      </c>
      <c r="J7" s="7">
        <f t="shared" ref="J7:J53" si="0">ROUND(I7/30,-1)</f>
        <v>1930</v>
      </c>
      <c r="K7" s="113"/>
      <c r="L7" s="71" t="s">
        <v>9</v>
      </c>
      <c r="M7" s="127">
        <v>63000</v>
      </c>
      <c r="N7" s="78">
        <f>IF(ISERROR(I7*$N$6),"-",I7*$N$6)</f>
        <v>5747.7999999999993</v>
      </c>
      <c r="O7" s="79">
        <f>IF(ISERROR(I7*$N$6/2),"-",I7*$N$6/2)</f>
        <v>2873.8999999999996</v>
      </c>
      <c r="P7" s="80">
        <f>IF(ISERROR(R7-N7),"-",R7-N7)</f>
        <v>916.40000000000055</v>
      </c>
      <c r="Q7" s="102">
        <f>IF(ISERROR(S7-O7),"-",S7-O7)</f>
        <v>458.20000000000027</v>
      </c>
      <c r="R7" s="80">
        <f>IF(ISERROR(I7*$R$6),"-",I7*$R$6)</f>
        <v>6664.2</v>
      </c>
      <c r="S7" s="79">
        <f>IF(ISERROR(I7*$R$6/2),"-",I7*$R$6/2)</f>
        <v>3332.1</v>
      </c>
      <c r="T7" s="180"/>
      <c r="U7" s="183"/>
    </row>
    <row r="8" spans="1:23" s="5" customFormat="1" ht="21.75" customHeight="1">
      <c r="A8" s="5">
        <f t="shared" ref="A8:A52" si="1">A7+1</f>
        <v>3</v>
      </c>
      <c r="B8" s="48" t="s">
        <v>59</v>
      </c>
      <c r="C8" s="54">
        <v>9.9699999999999997E-2</v>
      </c>
      <c r="D8" s="41">
        <v>3.8300000000000001E-2</v>
      </c>
      <c r="E8" s="41">
        <v>6.1400000000000003E-2</v>
      </c>
      <c r="G8" s="145">
        <f>G7+1</f>
        <v>2</v>
      </c>
      <c r="H8" s="146"/>
      <c r="I8" s="63">
        <v>68000</v>
      </c>
      <c r="J8" s="64">
        <f t="shared" si="0"/>
        <v>2270</v>
      </c>
      <c r="K8" s="114">
        <f>M7</f>
        <v>63000</v>
      </c>
      <c r="L8" s="72" t="s">
        <v>9</v>
      </c>
      <c r="M8" s="128">
        <v>73000</v>
      </c>
      <c r="N8" s="81">
        <f t="shared" ref="N8:N53" si="2">IF(ISERROR(I8*$N$6),"-",I8*$N$6)</f>
        <v>6738.7999999999993</v>
      </c>
      <c r="O8" s="82">
        <f t="shared" ref="O8:O53" si="3">IF(ISERROR(I8*$N$6/2),"-",I8*$N$6/2)</f>
        <v>3369.3999999999996</v>
      </c>
      <c r="P8" s="83">
        <f t="shared" ref="P8:Q53" si="4">IF(ISERROR(R8-N8),"-",R8-N8)</f>
        <v>1074.4000000000005</v>
      </c>
      <c r="Q8" s="103">
        <f t="shared" si="4"/>
        <v>537.20000000000027</v>
      </c>
      <c r="R8" s="83">
        <f t="shared" ref="R8:R53" si="5">IF(ISERROR(I8*$R$6),"-",I8*$R$6)</f>
        <v>7813.2</v>
      </c>
      <c r="S8" s="82">
        <f t="shared" ref="S8:S53" si="6">IF(ISERROR(I8*$R$6/2),"-",I8*$R$6/2)</f>
        <v>3906.6</v>
      </c>
      <c r="T8" s="181"/>
      <c r="U8" s="184"/>
    </row>
    <row r="9" spans="1:23" s="5" customFormat="1" ht="21.75" customHeight="1">
      <c r="A9" s="5">
        <f t="shared" si="1"/>
        <v>4</v>
      </c>
      <c r="B9" s="49" t="s">
        <v>60</v>
      </c>
      <c r="C9" s="55">
        <v>9.9599999999999994E-2</v>
      </c>
      <c r="D9" s="42">
        <v>3.8300000000000001E-2</v>
      </c>
      <c r="E9" s="42">
        <v>6.13E-2</v>
      </c>
      <c r="G9" s="143">
        <f t="shared" ref="G9:G53" si="7">G8+1</f>
        <v>3</v>
      </c>
      <c r="H9" s="144"/>
      <c r="I9" s="6">
        <v>78000</v>
      </c>
      <c r="J9" s="7">
        <f t="shared" si="0"/>
        <v>2600</v>
      </c>
      <c r="K9" s="115">
        <f>M8</f>
        <v>73000</v>
      </c>
      <c r="L9" s="73" t="s">
        <v>9</v>
      </c>
      <c r="M9" s="129">
        <v>83000</v>
      </c>
      <c r="N9" s="78">
        <f t="shared" si="2"/>
        <v>7729.7999999999993</v>
      </c>
      <c r="O9" s="79">
        <f t="shared" si="3"/>
        <v>3864.8999999999996</v>
      </c>
      <c r="P9" s="80">
        <f t="shared" si="4"/>
        <v>1232.4000000000015</v>
      </c>
      <c r="Q9" s="102">
        <f t="shared" si="4"/>
        <v>616.20000000000073</v>
      </c>
      <c r="R9" s="80">
        <f t="shared" si="5"/>
        <v>8962.2000000000007</v>
      </c>
      <c r="S9" s="79">
        <f t="shared" si="6"/>
        <v>4481.1000000000004</v>
      </c>
      <c r="T9" s="181"/>
      <c r="U9" s="184"/>
    </row>
    <row r="10" spans="1:23" s="5" customFormat="1" ht="21.75" customHeight="1" thickBot="1">
      <c r="A10" s="5">
        <f t="shared" si="1"/>
        <v>5</v>
      </c>
      <c r="B10" s="48" t="s">
        <v>61</v>
      </c>
      <c r="C10" s="54">
        <v>0.10059999999999999</v>
      </c>
      <c r="D10" s="41">
        <v>3.8300000000000001E-2</v>
      </c>
      <c r="E10" s="41">
        <v>6.2300000000000001E-2</v>
      </c>
      <c r="G10" s="147">
        <f t="shared" si="7"/>
        <v>4</v>
      </c>
      <c r="H10" s="148"/>
      <c r="I10" s="65">
        <v>88000</v>
      </c>
      <c r="J10" s="110">
        <f t="shared" si="0"/>
        <v>2930</v>
      </c>
      <c r="K10" s="116">
        <f>M9</f>
        <v>83000</v>
      </c>
      <c r="L10" s="111" t="s">
        <v>9</v>
      </c>
      <c r="M10" s="130">
        <v>93000</v>
      </c>
      <c r="N10" s="92">
        <f t="shared" si="2"/>
        <v>8720.7999999999993</v>
      </c>
      <c r="O10" s="93">
        <f t="shared" si="3"/>
        <v>4360.3999999999996</v>
      </c>
      <c r="P10" s="94">
        <f t="shared" si="4"/>
        <v>1390.4000000000015</v>
      </c>
      <c r="Q10" s="112">
        <f t="shared" si="4"/>
        <v>695.20000000000073</v>
      </c>
      <c r="R10" s="94">
        <f t="shared" si="5"/>
        <v>10111.200000000001</v>
      </c>
      <c r="S10" s="93">
        <f t="shared" si="6"/>
        <v>5055.6000000000004</v>
      </c>
      <c r="T10" s="182"/>
      <c r="U10" s="185"/>
    </row>
    <row r="11" spans="1:23" s="5" customFormat="1" ht="21.75" customHeight="1" thickTop="1">
      <c r="A11" s="5">
        <f t="shared" si="1"/>
        <v>6</v>
      </c>
      <c r="B11" s="49" t="s">
        <v>62</v>
      </c>
      <c r="C11" s="55">
        <v>9.9699999999999997E-2</v>
      </c>
      <c r="D11" s="42">
        <v>3.8300000000000001E-2</v>
      </c>
      <c r="E11" s="42">
        <v>6.1400000000000003E-2</v>
      </c>
      <c r="G11" s="149">
        <f t="shared" si="7"/>
        <v>5</v>
      </c>
      <c r="H11" s="150">
        <v>1</v>
      </c>
      <c r="I11" s="106">
        <v>98000</v>
      </c>
      <c r="J11" s="107">
        <f t="shared" si="0"/>
        <v>3270</v>
      </c>
      <c r="K11" s="117">
        <f>M10</f>
        <v>93000</v>
      </c>
      <c r="L11" s="71" t="s">
        <v>9</v>
      </c>
      <c r="M11" s="131">
        <v>101000</v>
      </c>
      <c r="N11" s="96">
        <f t="shared" si="2"/>
        <v>9711.7999999999993</v>
      </c>
      <c r="O11" s="97">
        <f t="shared" si="3"/>
        <v>4855.8999999999996</v>
      </c>
      <c r="P11" s="98">
        <f t="shared" si="4"/>
        <v>1548.4000000000015</v>
      </c>
      <c r="Q11" s="108">
        <f t="shared" si="4"/>
        <v>774.20000000000073</v>
      </c>
      <c r="R11" s="98">
        <f t="shared" si="5"/>
        <v>11260.2</v>
      </c>
      <c r="S11" s="97">
        <f t="shared" si="6"/>
        <v>5630.1</v>
      </c>
      <c r="T11" s="109">
        <f>I11*T6</f>
        <v>17471.439999999999</v>
      </c>
      <c r="U11" s="162">
        <f>T11/2</f>
        <v>8735.7199999999993</v>
      </c>
    </row>
    <row r="12" spans="1:23" s="5" customFormat="1" ht="21.75" customHeight="1">
      <c r="A12" s="5">
        <f t="shared" si="1"/>
        <v>7</v>
      </c>
      <c r="B12" s="48" t="s">
        <v>63</v>
      </c>
      <c r="C12" s="54">
        <v>9.9199999999999997E-2</v>
      </c>
      <c r="D12" s="41">
        <v>3.8300000000000001E-2</v>
      </c>
      <c r="E12" s="41">
        <v>6.0900000000000003E-2</v>
      </c>
      <c r="G12" s="151">
        <f t="shared" si="7"/>
        <v>6</v>
      </c>
      <c r="H12" s="152">
        <v>2</v>
      </c>
      <c r="I12" s="61">
        <v>104000</v>
      </c>
      <c r="J12" s="62">
        <f t="shared" si="0"/>
        <v>3470</v>
      </c>
      <c r="K12" s="118">
        <v>101000</v>
      </c>
      <c r="L12" s="74" t="s">
        <v>9</v>
      </c>
      <c r="M12" s="132">
        <v>107000</v>
      </c>
      <c r="N12" s="81">
        <f t="shared" si="2"/>
        <v>10306.4</v>
      </c>
      <c r="O12" s="82">
        <f t="shared" si="3"/>
        <v>5153.2</v>
      </c>
      <c r="P12" s="83">
        <f t="shared" si="4"/>
        <v>1643.2000000000007</v>
      </c>
      <c r="Q12" s="103">
        <f t="shared" si="4"/>
        <v>821.60000000000036</v>
      </c>
      <c r="R12" s="83">
        <f t="shared" si="5"/>
        <v>11949.6</v>
      </c>
      <c r="S12" s="82">
        <f t="shared" si="6"/>
        <v>5974.8</v>
      </c>
      <c r="T12" s="84">
        <f>I12*T6</f>
        <v>18541.12</v>
      </c>
      <c r="U12" s="163">
        <f t="shared" ref="U12:U40" si="8">T12/2</f>
        <v>9270.56</v>
      </c>
    </row>
    <row r="13" spans="1:23" s="5" customFormat="1" ht="21.75" customHeight="1">
      <c r="A13" s="5">
        <f t="shared" si="1"/>
        <v>8</v>
      </c>
      <c r="B13" s="49" t="s">
        <v>64</v>
      </c>
      <c r="C13" s="55">
        <v>9.9199999999999997E-2</v>
      </c>
      <c r="D13" s="42">
        <v>3.8300000000000001E-2</v>
      </c>
      <c r="E13" s="42">
        <v>6.0900000000000003E-2</v>
      </c>
      <c r="G13" s="143">
        <f t="shared" si="7"/>
        <v>7</v>
      </c>
      <c r="H13" s="144">
        <v>3</v>
      </c>
      <c r="I13" s="6">
        <v>110000</v>
      </c>
      <c r="J13" s="7">
        <f t="shared" si="0"/>
        <v>3670</v>
      </c>
      <c r="K13" s="119">
        <v>107000</v>
      </c>
      <c r="L13" s="73" t="s">
        <v>9</v>
      </c>
      <c r="M13" s="133">
        <v>114000</v>
      </c>
      <c r="N13" s="78">
        <f t="shared" si="2"/>
        <v>10901</v>
      </c>
      <c r="O13" s="79">
        <f t="shared" si="3"/>
        <v>5450.5</v>
      </c>
      <c r="P13" s="80">
        <f t="shared" si="4"/>
        <v>1738</v>
      </c>
      <c r="Q13" s="102">
        <f t="shared" si="4"/>
        <v>869</v>
      </c>
      <c r="R13" s="80">
        <f t="shared" si="5"/>
        <v>12639</v>
      </c>
      <c r="S13" s="79">
        <f t="shared" si="6"/>
        <v>6319.5</v>
      </c>
      <c r="T13" s="85">
        <f>I13*T6</f>
        <v>19610.8</v>
      </c>
      <c r="U13" s="164">
        <f t="shared" si="8"/>
        <v>9805.4</v>
      </c>
    </row>
    <row r="14" spans="1:23" s="5" customFormat="1" ht="21.75" customHeight="1">
      <c r="A14" s="5">
        <f t="shared" si="1"/>
        <v>9</v>
      </c>
      <c r="B14" s="48" t="s">
        <v>65</v>
      </c>
      <c r="C14" s="54">
        <v>9.9500000000000005E-2</v>
      </c>
      <c r="D14" s="41">
        <v>3.8300000000000001E-2</v>
      </c>
      <c r="E14" s="41">
        <v>6.1199999999999997E-2</v>
      </c>
      <c r="G14" s="151">
        <f t="shared" si="7"/>
        <v>8</v>
      </c>
      <c r="H14" s="152">
        <v>4</v>
      </c>
      <c r="I14" s="140">
        <v>118000</v>
      </c>
      <c r="J14" s="68">
        <f t="shared" si="0"/>
        <v>3930</v>
      </c>
      <c r="K14" s="120">
        <v>114000</v>
      </c>
      <c r="L14" s="74" t="s">
        <v>9</v>
      </c>
      <c r="M14" s="134">
        <v>122000</v>
      </c>
      <c r="N14" s="81">
        <f t="shared" si="2"/>
        <v>11693.8</v>
      </c>
      <c r="O14" s="82">
        <f t="shared" si="3"/>
        <v>5846.9</v>
      </c>
      <c r="P14" s="83">
        <f t="shared" si="4"/>
        <v>1864.4000000000015</v>
      </c>
      <c r="Q14" s="103">
        <f t="shared" si="4"/>
        <v>932.20000000000073</v>
      </c>
      <c r="R14" s="83">
        <f t="shared" si="5"/>
        <v>13558.2</v>
      </c>
      <c r="S14" s="82">
        <f t="shared" si="6"/>
        <v>6779.1</v>
      </c>
      <c r="T14" s="86">
        <f>I14*T6</f>
        <v>21037.040000000001</v>
      </c>
      <c r="U14" s="165">
        <f t="shared" si="8"/>
        <v>10518.52</v>
      </c>
    </row>
    <row r="15" spans="1:23" s="5" customFormat="1" ht="21.75" customHeight="1">
      <c r="A15" s="67">
        <f t="shared" si="1"/>
        <v>10</v>
      </c>
      <c r="B15" s="49" t="s">
        <v>66</v>
      </c>
      <c r="C15" s="55">
        <v>9.9199999999999997E-2</v>
      </c>
      <c r="D15" s="42">
        <v>3.8300000000000001E-2</v>
      </c>
      <c r="E15" s="42">
        <v>6.0900000000000003E-2</v>
      </c>
      <c r="G15" s="143">
        <f t="shared" si="7"/>
        <v>9</v>
      </c>
      <c r="H15" s="144">
        <v>5</v>
      </c>
      <c r="I15" s="6">
        <v>126000</v>
      </c>
      <c r="J15" s="7">
        <f t="shared" si="0"/>
        <v>4200</v>
      </c>
      <c r="K15" s="119">
        <v>122000</v>
      </c>
      <c r="L15" s="73" t="s">
        <v>9</v>
      </c>
      <c r="M15" s="133">
        <v>130000</v>
      </c>
      <c r="N15" s="78">
        <f t="shared" si="2"/>
        <v>12486.599999999999</v>
      </c>
      <c r="O15" s="79">
        <f t="shared" si="3"/>
        <v>6243.2999999999993</v>
      </c>
      <c r="P15" s="80">
        <f t="shared" si="4"/>
        <v>1990.8000000000011</v>
      </c>
      <c r="Q15" s="102">
        <f t="shared" si="4"/>
        <v>995.40000000000055</v>
      </c>
      <c r="R15" s="80">
        <f t="shared" si="5"/>
        <v>14477.4</v>
      </c>
      <c r="S15" s="79">
        <f t="shared" si="6"/>
        <v>7238.7</v>
      </c>
      <c r="T15" s="85">
        <f>I15*T6</f>
        <v>22463.279999999999</v>
      </c>
      <c r="U15" s="164">
        <f>T15/2</f>
        <v>11231.64</v>
      </c>
    </row>
    <row r="16" spans="1:23" s="5" customFormat="1" ht="21.75" customHeight="1">
      <c r="A16" s="5">
        <f t="shared" si="1"/>
        <v>11</v>
      </c>
      <c r="B16" s="48" t="s">
        <v>67</v>
      </c>
      <c r="C16" s="54">
        <v>9.9299999999999999E-2</v>
      </c>
      <c r="D16" s="41">
        <v>3.8300000000000001E-2</v>
      </c>
      <c r="E16" s="41">
        <v>6.0999999999999999E-2</v>
      </c>
      <c r="G16" s="151">
        <f t="shared" si="7"/>
        <v>10</v>
      </c>
      <c r="H16" s="152">
        <v>6</v>
      </c>
      <c r="I16" s="61">
        <v>134000</v>
      </c>
      <c r="J16" s="62">
        <f t="shared" si="0"/>
        <v>4470</v>
      </c>
      <c r="K16" s="118">
        <v>130000</v>
      </c>
      <c r="L16" s="74" t="s">
        <v>9</v>
      </c>
      <c r="M16" s="132">
        <v>138000</v>
      </c>
      <c r="N16" s="81">
        <f t="shared" si="2"/>
        <v>13279.4</v>
      </c>
      <c r="O16" s="82">
        <f t="shared" si="3"/>
        <v>6639.7</v>
      </c>
      <c r="P16" s="83">
        <f t="shared" si="4"/>
        <v>2117.2000000000007</v>
      </c>
      <c r="Q16" s="103">
        <f t="shared" si="4"/>
        <v>1058.6000000000004</v>
      </c>
      <c r="R16" s="83">
        <f t="shared" si="5"/>
        <v>15396.6</v>
      </c>
      <c r="S16" s="82">
        <f t="shared" si="6"/>
        <v>7698.3</v>
      </c>
      <c r="T16" s="84">
        <f>I16*T6</f>
        <v>23889.52</v>
      </c>
      <c r="U16" s="163">
        <f t="shared" si="8"/>
        <v>11944.76</v>
      </c>
    </row>
    <row r="17" spans="1:21" s="5" customFormat="1" ht="21.75" customHeight="1">
      <c r="A17" s="5">
        <f t="shared" si="1"/>
        <v>12</v>
      </c>
      <c r="B17" s="49" t="s">
        <v>68</v>
      </c>
      <c r="C17" s="55">
        <v>9.9699999999999997E-2</v>
      </c>
      <c r="D17" s="42">
        <v>3.8300000000000001E-2</v>
      </c>
      <c r="E17" s="42">
        <v>6.1400000000000003E-2</v>
      </c>
      <c r="G17" s="143">
        <f t="shared" si="7"/>
        <v>11</v>
      </c>
      <c r="H17" s="144">
        <v>7</v>
      </c>
      <c r="I17" s="6">
        <v>142000</v>
      </c>
      <c r="J17" s="7">
        <f t="shared" si="0"/>
        <v>4730</v>
      </c>
      <c r="K17" s="119">
        <v>138000</v>
      </c>
      <c r="L17" s="73" t="s">
        <v>9</v>
      </c>
      <c r="M17" s="133">
        <v>146000</v>
      </c>
      <c r="N17" s="78">
        <f t="shared" si="2"/>
        <v>14072.199999999999</v>
      </c>
      <c r="O17" s="79">
        <f t="shared" si="3"/>
        <v>7036.0999999999995</v>
      </c>
      <c r="P17" s="80">
        <f t="shared" si="4"/>
        <v>2243.6000000000022</v>
      </c>
      <c r="Q17" s="102">
        <f t="shared" si="4"/>
        <v>1121.8000000000011</v>
      </c>
      <c r="R17" s="80">
        <f t="shared" si="5"/>
        <v>16315.800000000001</v>
      </c>
      <c r="S17" s="79">
        <f t="shared" si="6"/>
        <v>8157.9000000000005</v>
      </c>
      <c r="T17" s="85">
        <f>I17*T6</f>
        <v>25315.759999999998</v>
      </c>
      <c r="U17" s="164">
        <f t="shared" si="8"/>
        <v>12657.88</v>
      </c>
    </row>
    <row r="18" spans="1:21" s="5" customFormat="1" ht="21.75" customHeight="1">
      <c r="A18" s="5">
        <f t="shared" si="1"/>
        <v>13</v>
      </c>
      <c r="B18" s="48" t="s">
        <v>69</v>
      </c>
      <c r="C18" s="54">
        <v>9.9699999999999997E-2</v>
      </c>
      <c r="D18" s="41">
        <v>3.8300000000000001E-2</v>
      </c>
      <c r="E18" s="41">
        <v>6.1400000000000003E-2</v>
      </c>
      <c r="G18" s="151">
        <f t="shared" si="7"/>
        <v>12</v>
      </c>
      <c r="H18" s="152">
        <v>8</v>
      </c>
      <c r="I18" s="61">
        <v>150000</v>
      </c>
      <c r="J18" s="62">
        <f t="shared" si="0"/>
        <v>5000</v>
      </c>
      <c r="K18" s="118">
        <v>146000</v>
      </c>
      <c r="L18" s="74" t="s">
        <v>9</v>
      </c>
      <c r="M18" s="132">
        <v>155000</v>
      </c>
      <c r="N18" s="81">
        <f t="shared" si="2"/>
        <v>14864.999999999998</v>
      </c>
      <c r="O18" s="82">
        <f t="shared" si="3"/>
        <v>7432.4999999999991</v>
      </c>
      <c r="P18" s="83">
        <f t="shared" si="4"/>
        <v>2370.0000000000018</v>
      </c>
      <c r="Q18" s="103">
        <f t="shared" si="4"/>
        <v>1185.0000000000009</v>
      </c>
      <c r="R18" s="83">
        <f t="shared" si="5"/>
        <v>17235</v>
      </c>
      <c r="S18" s="82">
        <f t="shared" si="6"/>
        <v>8617.5</v>
      </c>
      <c r="T18" s="84">
        <f>I18*T6</f>
        <v>26742</v>
      </c>
      <c r="U18" s="163">
        <f t="shared" si="8"/>
        <v>13371</v>
      </c>
    </row>
    <row r="19" spans="1:21" s="5" customFormat="1" ht="21.75" customHeight="1">
      <c r="A19" s="5">
        <f t="shared" si="1"/>
        <v>14</v>
      </c>
      <c r="B19" s="49" t="s">
        <v>70</v>
      </c>
      <c r="C19" s="55">
        <v>9.98E-2</v>
      </c>
      <c r="D19" s="42">
        <v>3.8300000000000001E-2</v>
      </c>
      <c r="E19" s="42">
        <v>6.1499999999999999E-2</v>
      </c>
      <c r="G19" s="143">
        <f t="shared" si="7"/>
        <v>13</v>
      </c>
      <c r="H19" s="144">
        <v>9</v>
      </c>
      <c r="I19" s="6">
        <v>160000</v>
      </c>
      <c r="J19" s="7">
        <f t="shared" si="0"/>
        <v>5330</v>
      </c>
      <c r="K19" s="119">
        <v>155000</v>
      </c>
      <c r="L19" s="73" t="s">
        <v>9</v>
      </c>
      <c r="M19" s="133">
        <v>165000</v>
      </c>
      <c r="N19" s="78">
        <f t="shared" si="2"/>
        <v>15855.999999999998</v>
      </c>
      <c r="O19" s="79">
        <f t="shared" si="3"/>
        <v>7927.9999999999991</v>
      </c>
      <c r="P19" s="80">
        <f t="shared" si="4"/>
        <v>2528.0000000000018</v>
      </c>
      <c r="Q19" s="102">
        <f t="shared" si="4"/>
        <v>1264.0000000000009</v>
      </c>
      <c r="R19" s="80">
        <f t="shared" si="5"/>
        <v>18384</v>
      </c>
      <c r="S19" s="79">
        <f t="shared" si="6"/>
        <v>9192</v>
      </c>
      <c r="T19" s="85">
        <f>I19*T6</f>
        <v>28524.799999999999</v>
      </c>
      <c r="U19" s="164">
        <f t="shared" si="8"/>
        <v>14262.4</v>
      </c>
    </row>
    <row r="20" spans="1:21" s="5" customFormat="1" ht="21.75" customHeight="1">
      <c r="A20" s="5">
        <f t="shared" si="1"/>
        <v>15</v>
      </c>
      <c r="B20" s="48" t="s">
        <v>71</v>
      </c>
      <c r="C20" s="54">
        <v>9.8599999999999993E-2</v>
      </c>
      <c r="D20" s="41">
        <v>3.8300000000000001E-2</v>
      </c>
      <c r="E20" s="41">
        <v>6.0299999999999999E-2</v>
      </c>
      <c r="G20" s="151">
        <f t="shared" si="7"/>
        <v>14</v>
      </c>
      <c r="H20" s="152">
        <v>10</v>
      </c>
      <c r="I20" s="141">
        <v>170000</v>
      </c>
      <c r="J20" s="69">
        <f t="shared" si="0"/>
        <v>5670</v>
      </c>
      <c r="K20" s="121">
        <v>165000</v>
      </c>
      <c r="L20" s="74" t="s">
        <v>9</v>
      </c>
      <c r="M20" s="135">
        <v>175000</v>
      </c>
      <c r="N20" s="81">
        <f t="shared" si="2"/>
        <v>16847</v>
      </c>
      <c r="O20" s="82">
        <f t="shared" si="3"/>
        <v>8423.5</v>
      </c>
      <c r="P20" s="83">
        <f t="shared" si="4"/>
        <v>2686</v>
      </c>
      <c r="Q20" s="103">
        <f t="shared" si="4"/>
        <v>1343</v>
      </c>
      <c r="R20" s="83">
        <f t="shared" si="5"/>
        <v>19533</v>
      </c>
      <c r="S20" s="82">
        <f t="shared" si="6"/>
        <v>9766.5</v>
      </c>
      <c r="T20" s="87">
        <f>I20*T6</f>
        <v>30307.599999999999</v>
      </c>
      <c r="U20" s="166">
        <f t="shared" si="8"/>
        <v>15153.8</v>
      </c>
    </row>
    <row r="21" spans="1:21" s="5" customFormat="1" ht="21.75" customHeight="1">
      <c r="A21" s="5">
        <f t="shared" si="1"/>
        <v>16</v>
      </c>
      <c r="B21" s="49" t="s">
        <v>72</v>
      </c>
      <c r="C21" s="55">
        <v>9.9099999999999994E-2</v>
      </c>
      <c r="D21" s="42">
        <v>3.8300000000000001E-2</v>
      </c>
      <c r="E21" s="42">
        <v>6.08E-2</v>
      </c>
      <c r="G21" s="143">
        <f t="shared" si="7"/>
        <v>15</v>
      </c>
      <c r="H21" s="144">
        <v>11</v>
      </c>
      <c r="I21" s="6">
        <v>180000</v>
      </c>
      <c r="J21" s="7">
        <f t="shared" si="0"/>
        <v>6000</v>
      </c>
      <c r="K21" s="119">
        <v>175000</v>
      </c>
      <c r="L21" s="73" t="s">
        <v>9</v>
      </c>
      <c r="M21" s="133">
        <v>185000</v>
      </c>
      <c r="N21" s="78">
        <f t="shared" si="2"/>
        <v>17838</v>
      </c>
      <c r="O21" s="79">
        <f t="shared" si="3"/>
        <v>8919</v>
      </c>
      <c r="P21" s="80">
        <f t="shared" si="4"/>
        <v>2844</v>
      </c>
      <c r="Q21" s="102">
        <f t="shared" si="4"/>
        <v>1422</v>
      </c>
      <c r="R21" s="80">
        <f t="shared" si="5"/>
        <v>20682</v>
      </c>
      <c r="S21" s="79">
        <f t="shared" si="6"/>
        <v>10341</v>
      </c>
      <c r="T21" s="85">
        <f>I21*T6</f>
        <v>32090.399999999998</v>
      </c>
      <c r="U21" s="164">
        <f t="shared" si="8"/>
        <v>16045.199999999999</v>
      </c>
    </row>
    <row r="22" spans="1:21" s="5" customFormat="1" ht="21.75" customHeight="1">
      <c r="A22" s="5">
        <f t="shared" si="1"/>
        <v>17</v>
      </c>
      <c r="B22" s="48" t="s">
        <v>73</v>
      </c>
      <c r="C22" s="54">
        <v>9.9900000000000003E-2</v>
      </c>
      <c r="D22" s="41">
        <v>3.8300000000000001E-2</v>
      </c>
      <c r="E22" s="41">
        <v>6.1600000000000002E-2</v>
      </c>
      <c r="G22" s="151">
        <f t="shared" si="7"/>
        <v>16</v>
      </c>
      <c r="H22" s="152">
        <v>12</v>
      </c>
      <c r="I22" s="61">
        <v>190000</v>
      </c>
      <c r="J22" s="62">
        <f t="shared" si="0"/>
        <v>6330</v>
      </c>
      <c r="K22" s="118">
        <v>185000</v>
      </c>
      <c r="L22" s="74" t="s">
        <v>9</v>
      </c>
      <c r="M22" s="132">
        <v>195000</v>
      </c>
      <c r="N22" s="81">
        <f t="shared" si="2"/>
        <v>18829</v>
      </c>
      <c r="O22" s="82">
        <f t="shared" si="3"/>
        <v>9414.5</v>
      </c>
      <c r="P22" s="83">
        <f t="shared" si="4"/>
        <v>3002</v>
      </c>
      <c r="Q22" s="103">
        <f t="shared" si="4"/>
        <v>1501</v>
      </c>
      <c r="R22" s="83">
        <f t="shared" si="5"/>
        <v>21831</v>
      </c>
      <c r="S22" s="82">
        <f t="shared" si="6"/>
        <v>10915.5</v>
      </c>
      <c r="T22" s="84">
        <f>I22*T6</f>
        <v>33873.199999999997</v>
      </c>
      <c r="U22" s="163">
        <f t="shared" si="8"/>
        <v>16936.599999999999</v>
      </c>
    </row>
    <row r="23" spans="1:21" s="5" customFormat="1" ht="21.75" customHeight="1">
      <c r="A23" s="67">
        <f t="shared" si="1"/>
        <v>18</v>
      </c>
      <c r="B23" s="49" t="s">
        <v>74</v>
      </c>
      <c r="C23" s="55">
        <v>9.9299999999999999E-2</v>
      </c>
      <c r="D23" s="42">
        <v>3.8300000000000001E-2</v>
      </c>
      <c r="E23" s="42">
        <v>6.0999999999999999E-2</v>
      </c>
      <c r="G23" s="143">
        <f t="shared" si="7"/>
        <v>17</v>
      </c>
      <c r="H23" s="144">
        <v>13</v>
      </c>
      <c r="I23" s="6">
        <v>200000</v>
      </c>
      <c r="J23" s="7">
        <f t="shared" si="0"/>
        <v>6670</v>
      </c>
      <c r="K23" s="119">
        <v>195000</v>
      </c>
      <c r="L23" s="73" t="s">
        <v>9</v>
      </c>
      <c r="M23" s="133">
        <v>210000</v>
      </c>
      <c r="N23" s="78">
        <f t="shared" si="2"/>
        <v>19820</v>
      </c>
      <c r="O23" s="79">
        <f t="shared" si="3"/>
        <v>9910</v>
      </c>
      <c r="P23" s="80">
        <f t="shared" si="4"/>
        <v>3160</v>
      </c>
      <c r="Q23" s="102">
        <f t="shared" si="4"/>
        <v>1580</v>
      </c>
      <c r="R23" s="80">
        <f t="shared" si="5"/>
        <v>22980</v>
      </c>
      <c r="S23" s="79">
        <f t="shared" si="6"/>
        <v>11490</v>
      </c>
      <c r="T23" s="85">
        <f>I23*T6</f>
        <v>35656</v>
      </c>
      <c r="U23" s="164">
        <f t="shared" si="8"/>
        <v>17828</v>
      </c>
    </row>
    <row r="24" spans="1:21" s="5" customFormat="1" ht="21.75" customHeight="1">
      <c r="A24" s="5">
        <f t="shared" si="1"/>
        <v>19</v>
      </c>
      <c r="B24" s="48" t="s">
        <v>75</v>
      </c>
      <c r="C24" s="54">
        <v>9.9599999999999994E-2</v>
      </c>
      <c r="D24" s="41">
        <v>3.8300000000000001E-2</v>
      </c>
      <c r="E24" s="41">
        <v>6.13E-2</v>
      </c>
      <c r="G24" s="151">
        <f t="shared" si="7"/>
        <v>18</v>
      </c>
      <c r="H24" s="152">
        <v>14</v>
      </c>
      <c r="I24" s="61">
        <v>220000</v>
      </c>
      <c r="J24" s="62">
        <f t="shared" si="0"/>
        <v>7330</v>
      </c>
      <c r="K24" s="118">
        <v>210000</v>
      </c>
      <c r="L24" s="74" t="s">
        <v>9</v>
      </c>
      <c r="M24" s="132">
        <v>230000</v>
      </c>
      <c r="N24" s="81">
        <f t="shared" si="2"/>
        <v>21802</v>
      </c>
      <c r="O24" s="82">
        <f t="shared" si="3"/>
        <v>10901</v>
      </c>
      <c r="P24" s="83">
        <f t="shared" si="4"/>
        <v>3476</v>
      </c>
      <c r="Q24" s="103">
        <f t="shared" si="4"/>
        <v>1738</v>
      </c>
      <c r="R24" s="83">
        <f t="shared" si="5"/>
        <v>25278</v>
      </c>
      <c r="S24" s="82">
        <f t="shared" si="6"/>
        <v>12639</v>
      </c>
      <c r="T24" s="84">
        <f>I24*T6</f>
        <v>39221.599999999999</v>
      </c>
      <c r="U24" s="163">
        <f t="shared" si="8"/>
        <v>19610.8</v>
      </c>
    </row>
    <row r="25" spans="1:21" s="5" customFormat="1" ht="21.75" customHeight="1">
      <c r="A25" s="67">
        <f t="shared" si="1"/>
        <v>20</v>
      </c>
      <c r="B25" s="49" t="s">
        <v>76</v>
      </c>
      <c r="C25" s="55">
        <v>9.9099999999999994E-2</v>
      </c>
      <c r="D25" s="42">
        <v>3.8300000000000001E-2</v>
      </c>
      <c r="E25" s="42">
        <v>6.08E-2</v>
      </c>
      <c r="G25" s="143">
        <f t="shared" si="7"/>
        <v>19</v>
      </c>
      <c r="H25" s="144">
        <v>15</v>
      </c>
      <c r="I25" s="6">
        <v>240000</v>
      </c>
      <c r="J25" s="7">
        <f t="shared" si="0"/>
        <v>8000</v>
      </c>
      <c r="K25" s="119">
        <v>230000</v>
      </c>
      <c r="L25" s="73" t="s">
        <v>9</v>
      </c>
      <c r="M25" s="133">
        <v>250000</v>
      </c>
      <c r="N25" s="78">
        <f t="shared" si="2"/>
        <v>23784</v>
      </c>
      <c r="O25" s="79">
        <f t="shared" si="3"/>
        <v>11892</v>
      </c>
      <c r="P25" s="80">
        <f t="shared" si="4"/>
        <v>3792</v>
      </c>
      <c r="Q25" s="102">
        <f t="shared" si="4"/>
        <v>1896</v>
      </c>
      <c r="R25" s="80">
        <f t="shared" si="5"/>
        <v>27576</v>
      </c>
      <c r="S25" s="79">
        <f t="shared" si="6"/>
        <v>13788</v>
      </c>
      <c r="T25" s="85">
        <f>I25*T6</f>
        <v>42787.199999999997</v>
      </c>
      <c r="U25" s="164">
        <f t="shared" si="8"/>
        <v>21393.599999999999</v>
      </c>
    </row>
    <row r="26" spans="1:21" s="5" customFormat="1" ht="21.75" customHeight="1">
      <c r="A26" s="5">
        <f t="shared" si="1"/>
        <v>21</v>
      </c>
      <c r="B26" s="48" t="s">
        <v>77</v>
      </c>
      <c r="C26" s="54">
        <v>9.98E-2</v>
      </c>
      <c r="D26" s="41">
        <v>3.8300000000000001E-2</v>
      </c>
      <c r="E26" s="41">
        <v>6.1499999999999999E-2</v>
      </c>
      <c r="G26" s="151">
        <f t="shared" si="7"/>
        <v>20</v>
      </c>
      <c r="H26" s="152">
        <v>16</v>
      </c>
      <c r="I26" s="61">
        <v>260000</v>
      </c>
      <c r="J26" s="62">
        <f t="shared" si="0"/>
        <v>8670</v>
      </c>
      <c r="K26" s="118">
        <v>250000</v>
      </c>
      <c r="L26" s="74" t="s">
        <v>9</v>
      </c>
      <c r="M26" s="132">
        <v>270000</v>
      </c>
      <c r="N26" s="81">
        <f t="shared" si="2"/>
        <v>25766</v>
      </c>
      <c r="O26" s="82">
        <f t="shared" si="3"/>
        <v>12883</v>
      </c>
      <c r="P26" s="83">
        <f t="shared" si="4"/>
        <v>4108</v>
      </c>
      <c r="Q26" s="103">
        <f t="shared" si="4"/>
        <v>2054</v>
      </c>
      <c r="R26" s="83">
        <f t="shared" si="5"/>
        <v>29874</v>
      </c>
      <c r="S26" s="82">
        <f t="shared" si="6"/>
        <v>14937</v>
      </c>
      <c r="T26" s="84">
        <f>I26*T6</f>
        <v>46352.799999999996</v>
      </c>
      <c r="U26" s="163">
        <f t="shared" si="8"/>
        <v>23176.399999999998</v>
      </c>
    </row>
    <row r="27" spans="1:21" s="5" customFormat="1" ht="21.75" customHeight="1">
      <c r="A27" s="5">
        <f t="shared" si="1"/>
        <v>22</v>
      </c>
      <c r="B27" s="49" t="s">
        <v>78</v>
      </c>
      <c r="C27" s="55">
        <v>9.9199999999999997E-2</v>
      </c>
      <c r="D27" s="42">
        <v>3.8300000000000001E-2</v>
      </c>
      <c r="E27" s="42">
        <v>6.0900000000000003E-2</v>
      </c>
      <c r="G27" s="143">
        <f t="shared" si="7"/>
        <v>21</v>
      </c>
      <c r="H27" s="144">
        <v>17</v>
      </c>
      <c r="I27" s="6">
        <v>280000</v>
      </c>
      <c r="J27" s="7">
        <f t="shared" si="0"/>
        <v>9330</v>
      </c>
      <c r="K27" s="119">
        <v>270000</v>
      </c>
      <c r="L27" s="73" t="s">
        <v>9</v>
      </c>
      <c r="M27" s="133">
        <v>290000</v>
      </c>
      <c r="N27" s="78">
        <f t="shared" si="2"/>
        <v>27748</v>
      </c>
      <c r="O27" s="79">
        <f t="shared" si="3"/>
        <v>13874</v>
      </c>
      <c r="P27" s="80">
        <f t="shared" si="4"/>
        <v>4424</v>
      </c>
      <c r="Q27" s="102">
        <f t="shared" si="4"/>
        <v>2212</v>
      </c>
      <c r="R27" s="80">
        <f t="shared" si="5"/>
        <v>32172</v>
      </c>
      <c r="S27" s="79">
        <f t="shared" si="6"/>
        <v>16086</v>
      </c>
      <c r="T27" s="85">
        <f>I27*T6</f>
        <v>49918.400000000001</v>
      </c>
      <c r="U27" s="164">
        <f t="shared" si="8"/>
        <v>24959.200000000001</v>
      </c>
    </row>
    <row r="28" spans="1:21" s="5" customFormat="1" ht="21.75" customHeight="1">
      <c r="A28" s="5">
        <f t="shared" si="1"/>
        <v>23</v>
      </c>
      <c r="B28" s="48" t="s">
        <v>79</v>
      </c>
      <c r="C28" s="54">
        <v>9.9699999999999997E-2</v>
      </c>
      <c r="D28" s="41">
        <v>3.8300000000000001E-2</v>
      </c>
      <c r="E28" s="41">
        <v>6.1400000000000003E-2</v>
      </c>
      <c r="G28" s="151">
        <f t="shared" si="7"/>
        <v>22</v>
      </c>
      <c r="H28" s="152">
        <v>18</v>
      </c>
      <c r="I28" s="61">
        <v>300000</v>
      </c>
      <c r="J28" s="62">
        <f t="shared" si="0"/>
        <v>10000</v>
      </c>
      <c r="K28" s="118">
        <v>290000</v>
      </c>
      <c r="L28" s="74" t="s">
        <v>9</v>
      </c>
      <c r="M28" s="132">
        <v>310000</v>
      </c>
      <c r="N28" s="81">
        <f t="shared" si="2"/>
        <v>29729.999999999996</v>
      </c>
      <c r="O28" s="82">
        <f t="shared" si="3"/>
        <v>14864.999999999998</v>
      </c>
      <c r="P28" s="83">
        <f t="shared" si="4"/>
        <v>4740.0000000000036</v>
      </c>
      <c r="Q28" s="103">
        <f t="shared" si="4"/>
        <v>2370.0000000000018</v>
      </c>
      <c r="R28" s="83">
        <f t="shared" si="5"/>
        <v>34470</v>
      </c>
      <c r="S28" s="82">
        <f t="shared" si="6"/>
        <v>17235</v>
      </c>
      <c r="T28" s="84">
        <f>I28*T6</f>
        <v>53484</v>
      </c>
      <c r="U28" s="163">
        <f t="shared" si="8"/>
        <v>26742</v>
      </c>
    </row>
    <row r="29" spans="1:21" s="5" customFormat="1" ht="21.75" customHeight="1">
      <c r="A29" s="5">
        <f t="shared" si="1"/>
        <v>24</v>
      </c>
      <c r="B29" s="49" t="s">
        <v>80</v>
      </c>
      <c r="C29" s="55">
        <v>9.9400000000000002E-2</v>
      </c>
      <c r="D29" s="42">
        <v>3.8300000000000001E-2</v>
      </c>
      <c r="E29" s="42">
        <v>6.1100000000000002E-2</v>
      </c>
      <c r="G29" s="143">
        <f t="shared" si="7"/>
        <v>23</v>
      </c>
      <c r="H29" s="144">
        <v>19</v>
      </c>
      <c r="I29" s="6">
        <v>320000</v>
      </c>
      <c r="J29" s="7">
        <f t="shared" si="0"/>
        <v>10670</v>
      </c>
      <c r="K29" s="119">
        <v>310000</v>
      </c>
      <c r="L29" s="73" t="s">
        <v>9</v>
      </c>
      <c r="M29" s="133">
        <v>330000</v>
      </c>
      <c r="N29" s="78">
        <f t="shared" si="2"/>
        <v>31711.999999999996</v>
      </c>
      <c r="O29" s="79">
        <f t="shared" si="3"/>
        <v>15855.999999999998</v>
      </c>
      <c r="P29" s="80">
        <f t="shared" si="4"/>
        <v>5056.0000000000036</v>
      </c>
      <c r="Q29" s="102">
        <f t="shared" si="4"/>
        <v>2528.0000000000018</v>
      </c>
      <c r="R29" s="80">
        <f t="shared" si="5"/>
        <v>36768</v>
      </c>
      <c r="S29" s="79">
        <f t="shared" si="6"/>
        <v>18384</v>
      </c>
      <c r="T29" s="85">
        <f>I29*T6</f>
        <v>57049.599999999999</v>
      </c>
      <c r="U29" s="164">
        <f t="shared" si="8"/>
        <v>28524.799999999999</v>
      </c>
    </row>
    <row r="30" spans="1:21" s="5" customFormat="1" ht="21.75" customHeight="1">
      <c r="A30" s="5">
        <f t="shared" si="1"/>
        <v>25</v>
      </c>
      <c r="B30" s="48" t="s">
        <v>81</v>
      </c>
      <c r="C30" s="54">
        <v>9.9400000000000002E-2</v>
      </c>
      <c r="D30" s="41">
        <v>3.8300000000000001E-2</v>
      </c>
      <c r="E30" s="41">
        <v>6.1100000000000002E-2</v>
      </c>
      <c r="G30" s="151">
        <f t="shared" si="7"/>
        <v>24</v>
      </c>
      <c r="H30" s="152">
        <v>20</v>
      </c>
      <c r="I30" s="61">
        <v>340000</v>
      </c>
      <c r="J30" s="62">
        <f t="shared" si="0"/>
        <v>11330</v>
      </c>
      <c r="K30" s="118">
        <v>330000</v>
      </c>
      <c r="L30" s="74" t="s">
        <v>9</v>
      </c>
      <c r="M30" s="132">
        <v>350000</v>
      </c>
      <c r="N30" s="81">
        <f t="shared" si="2"/>
        <v>33694</v>
      </c>
      <c r="O30" s="82">
        <f t="shared" si="3"/>
        <v>16847</v>
      </c>
      <c r="P30" s="83">
        <f t="shared" si="4"/>
        <v>5372</v>
      </c>
      <c r="Q30" s="103">
        <f t="shared" si="4"/>
        <v>2686</v>
      </c>
      <c r="R30" s="83">
        <f t="shared" si="5"/>
        <v>39066</v>
      </c>
      <c r="S30" s="82">
        <f t="shared" si="6"/>
        <v>19533</v>
      </c>
      <c r="T30" s="84">
        <f>I30*T6</f>
        <v>60615.199999999997</v>
      </c>
      <c r="U30" s="163">
        <f t="shared" si="8"/>
        <v>30307.599999999999</v>
      </c>
    </row>
    <row r="31" spans="1:21" s="5" customFormat="1" ht="21.75" customHeight="1">
      <c r="A31" s="5">
        <f t="shared" si="1"/>
        <v>26</v>
      </c>
      <c r="B31" s="49" t="s">
        <v>82</v>
      </c>
      <c r="C31" s="55">
        <v>0.1002</v>
      </c>
      <c r="D31" s="42">
        <v>3.8300000000000001E-2</v>
      </c>
      <c r="E31" s="42">
        <v>6.1899999999999997E-2</v>
      </c>
      <c r="G31" s="143">
        <f t="shared" si="7"/>
        <v>25</v>
      </c>
      <c r="H31" s="144">
        <v>21</v>
      </c>
      <c r="I31" s="6">
        <v>360000</v>
      </c>
      <c r="J31" s="7">
        <f t="shared" si="0"/>
        <v>12000</v>
      </c>
      <c r="K31" s="119">
        <v>350000</v>
      </c>
      <c r="L31" s="73" t="s">
        <v>9</v>
      </c>
      <c r="M31" s="133">
        <v>370000</v>
      </c>
      <c r="N31" s="78">
        <f t="shared" si="2"/>
        <v>35676</v>
      </c>
      <c r="O31" s="79">
        <f t="shared" si="3"/>
        <v>17838</v>
      </c>
      <c r="P31" s="80">
        <f t="shared" si="4"/>
        <v>5688</v>
      </c>
      <c r="Q31" s="102">
        <f t="shared" si="4"/>
        <v>2844</v>
      </c>
      <c r="R31" s="80">
        <f t="shared" si="5"/>
        <v>41364</v>
      </c>
      <c r="S31" s="79">
        <f t="shared" si="6"/>
        <v>20682</v>
      </c>
      <c r="T31" s="85">
        <f>I31*T6</f>
        <v>64180.799999999996</v>
      </c>
      <c r="U31" s="164">
        <f t="shared" si="8"/>
        <v>32090.399999999998</v>
      </c>
    </row>
    <row r="32" spans="1:21" s="5" customFormat="1" ht="21.75" customHeight="1">
      <c r="A32" s="5">
        <f t="shared" si="1"/>
        <v>27</v>
      </c>
      <c r="B32" s="48" t="s">
        <v>83</v>
      </c>
      <c r="C32" s="54">
        <v>0.1004</v>
      </c>
      <c r="D32" s="41">
        <v>3.8300000000000001E-2</v>
      </c>
      <c r="E32" s="41">
        <v>6.2100000000000002E-2</v>
      </c>
      <c r="G32" s="151">
        <f t="shared" si="7"/>
        <v>26</v>
      </c>
      <c r="H32" s="152">
        <v>22</v>
      </c>
      <c r="I32" s="61">
        <v>380000</v>
      </c>
      <c r="J32" s="62">
        <f t="shared" si="0"/>
        <v>12670</v>
      </c>
      <c r="K32" s="118">
        <v>370000</v>
      </c>
      <c r="L32" s="74" t="s">
        <v>9</v>
      </c>
      <c r="M32" s="132">
        <v>395000</v>
      </c>
      <c r="N32" s="81">
        <f t="shared" si="2"/>
        <v>37658</v>
      </c>
      <c r="O32" s="82">
        <f t="shared" si="3"/>
        <v>18829</v>
      </c>
      <c r="P32" s="83">
        <f t="shared" si="4"/>
        <v>6004</v>
      </c>
      <c r="Q32" s="103">
        <f t="shared" si="4"/>
        <v>3002</v>
      </c>
      <c r="R32" s="83">
        <f t="shared" si="5"/>
        <v>43662</v>
      </c>
      <c r="S32" s="82">
        <f t="shared" si="6"/>
        <v>21831</v>
      </c>
      <c r="T32" s="84">
        <f>I32*T6</f>
        <v>67746.399999999994</v>
      </c>
      <c r="U32" s="163">
        <f t="shared" si="8"/>
        <v>33873.199999999997</v>
      </c>
    </row>
    <row r="33" spans="1:21" s="5" customFormat="1" ht="21.75" customHeight="1">
      <c r="A33" s="5">
        <f t="shared" si="1"/>
        <v>28</v>
      </c>
      <c r="B33" s="49" t="s">
        <v>84</v>
      </c>
      <c r="C33" s="55">
        <v>0.1004</v>
      </c>
      <c r="D33" s="42">
        <v>3.8300000000000001E-2</v>
      </c>
      <c r="E33" s="42">
        <v>6.2100000000000002E-2</v>
      </c>
      <c r="G33" s="143">
        <f t="shared" si="7"/>
        <v>27</v>
      </c>
      <c r="H33" s="144">
        <v>23</v>
      </c>
      <c r="I33" s="6">
        <v>410000</v>
      </c>
      <c r="J33" s="7">
        <f t="shared" si="0"/>
        <v>13670</v>
      </c>
      <c r="K33" s="119">
        <v>395000</v>
      </c>
      <c r="L33" s="73" t="s">
        <v>9</v>
      </c>
      <c r="M33" s="133">
        <v>425000</v>
      </c>
      <c r="N33" s="78">
        <f t="shared" si="2"/>
        <v>40631</v>
      </c>
      <c r="O33" s="79">
        <f t="shared" si="3"/>
        <v>20315.5</v>
      </c>
      <c r="P33" s="80">
        <f t="shared" si="4"/>
        <v>6478</v>
      </c>
      <c r="Q33" s="102">
        <f t="shared" si="4"/>
        <v>3239</v>
      </c>
      <c r="R33" s="80">
        <f t="shared" si="5"/>
        <v>47109</v>
      </c>
      <c r="S33" s="79">
        <f t="shared" si="6"/>
        <v>23554.5</v>
      </c>
      <c r="T33" s="85">
        <f>I33*T6</f>
        <v>73094.8</v>
      </c>
      <c r="U33" s="164">
        <f t="shared" si="8"/>
        <v>36547.4</v>
      </c>
    </row>
    <row r="34" spans="1:21" s="5" customFormat="1" ht="21.75" customHeight="1">
      <c r="A34" s="5">
        <f t="shared" si="1"/>
        <v>29</v>
      </c>
      <c r="B34" s="48" t="s">
        <v>85</v>
      </c>
      <c r="C34" s="54">
        <v>9.98E-2</v>
      </c>
      <c r="D34" s="41">
        <v>3.8300000000000001E-2</v>
      </c>
      <c r="E34" s="41">
        <v>6.1499999999999999E-2</v>
      </c>
      <c r="G34" s="151">
        <f t="shared" si="7"/>
        <v>28</v>
      </c>
      <c r="H34" s="152">
        <v>24</v>
      </c>
      <c r="I34" s="61">
        <v>440000</v>
      </c>
      <c r="J34" s="62">
        <f t="shared" si="0"/>
        <v>14670</v>
      </c>
      <c r="K34" s="118">
        <v>425000</v>
      </c>
      <c r="L34" s="74" t="s">
        <v>9</v>
      </c>
      <c r="M34" s="132">
        <v>455000</v>
      </c>
      <c r="N34" s="81">
        <f t="shared" si="2"/>
        <v>43604</v>
      </c>
      <c r="O34" s="82">
        <f t="shared" si="3"/>
        <v>21802</v>
      </c>
      <c r="P34" s="83">
        <f t="shared" si="4"/>
        <v>6952</v>
      </c>
      <c r="Q34" s="103">
        <f t="shared" si="4"/>
        <v>3476</v>
      </c>
      <c r="R34" s="83">
        <f t="shared" si="5"/>
        <v>50556</v>
      </c>
      <c r="S34" s="82">
        <f t="shared" si="6"/>
        <v>25278</v>
      </c>
      <c r="T34" s="84">
        <f>I34*T6</f>
        <v>78443.199999999997</v>
      </c>
      <c r="U34" s="163">
        <f t="shared" si="8"/>
        <v>39221.599999999999</v>
      </c>
    </row>
    <row r="35" spans="1:21" s="5" customFormat="1" ht="21.75" customHeight="1">
      <c r="A35" s="5">
        <f t="shared" si="1"/>
        <v>30</v>
      </c>
      <c r="B35" s="49" t="s">
        <v>86</v>
      </c>
      <c r="C35" s="55">
        <v>9.9699999999999997E-2</v>
      </c>
      <c r="D35" s="42">
        <v>3.8300000000000001E-2</v>
      </c>
      <c r="E35" s="42">
        <v>6.1400000000000003E-2</v>
      </c>
      <c r="G35" s="153">
        <f t="shared" si="7"/>
        <v>29</v>
      </c>
      <c r="H35" s="154">
        <v>25</v>
      </c>
      <c r="I35" s="8">
        <v>470000</v>
      </c>
      <c r="J35" s="9">
        <f t="shared" si="0"/>
        <v>15670</v>
      </c>
      <c r="K35" s="122">
        <v>455000</v>
      </c>
      <c r="L35" s="73" t="s">
        <v>9</v>
      </c>
      <c r="M35" s="136">
        <v>485000</v>
      </c>
      <c r="N35" s="88">
        <f t="shared" si="2"/>
        <v>46577</v>
      </c>
      <c r="O35" s="89">
        <f t="shared" si="3"/>
        <v>23288.5</v>
      </c>
      <c r="P35" s="90">
        <f t="shared" si="4"/>
        <v>7426</v>
      </c>
      <c r="Q35" s="104">
        <f t="shared" si="4"/>
        <v>3713</v>
      </c>
      <c r="R35" s="90">
        <f t="shared" si="5"/>
        <v>54003</v>
      </c>
      <c r="S35" s="89">
        <f t="shared" si="6"/>
        <v>27001.5</v>
      </c>
      <c r="T35" s="91">
        <f>I35*T6</f>
        <v>83791.599999999991</v>
      </c>
      <c r="U35" s="167">
        <f t="shared" si="8"/>
        <v>41895.799999999996</v>
      </c>
    </row>
    <row r="36" spans="1:21" s="5" customFormat="1" ht="21.75" customHeight="1">
      <c r="A36" s="5">
        <f t="shared" si="1"/>
        <v>31</v>
      </c>
      <c r="B36" s="48" t="s">
        <v>87</v>
      </c>
      <c r="C36" s="54">
        <v>9.9599999999999994E-2</v>
      </c>
      <c r="D36" s="41">
        <v>3.8300000000000001E-2</v>
      </c>
      <c r="E36" s="41">
        <v>6.13E-2</v>
      </c>
      <c r="G36" s="151">
        <f t="shared" si="7"/>
        <v>30</v>
      </c>
      <c r="H36" s="152">
        <v>26</v>
      </c>
      <c r="I36" s="61">
        <v>500000</v>
      </c>
      <c r="J36" s="62">
        <f t="shared" si="0"/>
        <v>16670</v>
      </c>
      <c r="K36" s="118">
        <v>485000</v>
      </c>
      <c r="L36" s="74" t="s">
        <v>9</v>
      </c>
      <c r="M36" s="132">
        <v>515000</v>
      </c>
      <c r="N36" s="81">
        <f t="shared" si="2"/>
        <v>49550</v>
      </c>
      <c r="O36" s="82">
        <f t="shared" si="3"/>
        <v>24775</v>
      </c>
      <c r="P36" s="83">
        <f t="shared" si="4"/>
        <v>7900</v>
      </c>
      <c r="Q36" s="103">
        <f t="shared" si="4"/>
        <v>3950</v>
      </c>
      <c r="R36" s="83">
        <f t="shared" si="5"/>
        <v>57450</v>
      </c>
      <c r="S36" s="82">
        <f t="shared" si="6"/>
        <v>28725</v>
      </c>
      <c r="T36" s="84">
        <f>I36*T6</f>
        <v>89140</v>
      </c>
      <c r="U36" s="163">
        <f t="shared" si="8"/>
        <v>44570</v>
      </c>
    </row>
    <row r="37" spans="1:21" s="5" customFormat="1" ht="21.75" customHeight="1">
      <c r="A37" s="5">
        <f t="shared" si="1"/>
        <v>32</v>
      </c>
      <c r="B37" s="49" t="s">
        <v>88</v>
      </c>
      <c r="C37" s="55">
        <v>0.10059999999999999</v>
      </c>
      <c r="D37" s="42">
        <v>3.8300000000000001E-2</v>
      </c>
      <c r="E37" s="42">
        <v>6.2300000000000001E-2</v>
      </c>
      <c r="G37" s="143">
        <f t="shared" si="7"/>
        <v>31</v>
      </c>
      <c r="H37" s="144">
        <v>27</v>
      </c>
      <c r="I37" s="6">
        <v>530000</v>
      </c>
      <c r="J37" s="7">
        <f t="shared" si="0"/>
        <v>17670</v>
      </c>
      <c r="K37" s="119">
        <v>515000</v>
      </c>
      <c r="L37" s="73" t="s">
        <v>9</v>
      </c>
      <c r="M37" s="133">
        <v>545000</v>
      </c>
      <c r="N37" s="78">
        <f t="shared" si="2"/>
        <v>52523</v>
      </c>
      <c r="O37" s="79">
        <f t="shared" si="3"/>
        <v>26261.5</v>
      </c>
      <c r="P37" s="80">
        <f t="shared" si="4"/>
        <v>8374</v>
      </c>
      <c r="Q37" s="102">
        <f t="shared" si="4"/>
        <v>4187</v>
      </c>
      <c r="R37" s="80">
        <f t="shared" si="5"/>
        <v>60897</v>
      </c>
      <c r="S37" s="79">
        <f t="shared" si="6"/>
        <v>30448.5</v>
      </c>
      <c r="T37" s="85">
        <f>I37*T6</f>
        <v>94488.4</v>
      </c>
      <c r="U37" s="164">
        <f t="shared" si="8"/>
        <v>47244.2</v>
      </c>
    </row>
    <row r="38" spans="1:21" s="5" customFormat="1" ht="21.75" customHeight="1">
      <c r="A38" s="5">
        <f t="shared" si="1"/>
        <v>33</v>
      </c>
      <c r="B38" s="48" t="s">
        <v>89</v>
      </c>
      <c r="C38" s="54">
        <v>0.1009</v>
      </c>
      <c r="D38" s="41">
        <v>3.8300000000000001E-2</v>
      </c>
      <c r="E38" s="41">
        <v>6.2600000000000003E-2</v>
      </c>
      <c r="G38" s="151">
        <f t="shared" si="7"/>
        <v>32</v>
      </c>
      <c r="H38" s="152">
        <v>28</v>
      </c>
      <c r="I38" s="61">
        <v>560000</v>
      </c>
      <c r="J38" s="62">
        <f t="shared" si="0"/>
        <v>18670</v>
      </c>
      <c r="K38" s="118">
        <v>545000</v>
      </c>
      <c r="L38" s="74" t="s">
        <v>9</v>
      </c>
      <c r="M38" s="132">
        <v>575000</v>
      </c>
      <c r="N38" s="81">
        <f t="shared" si="2"/>
        <v>55496</v>
      </c>
      <c r="O38" s="82">
        <f t="shared" si="3"/>
        <v>27748</v>
      </c>
      <c r="P38" s="83">
        <f t="shared" si="4"/>
        <v>8848</v>
      </c>
      <c r="Q38" s="103">
        <f t="shared" si="4"/>
        <v>4424</v>
      </c>
      <c r="R38" s="83">
        <f t="shared" si="5"/>
        <v>64344</v>
      </c>
      <c r="S38" s="82">
        <f t="shared" si="6"/>
        <v>32172</v>
      </c>
      <c r="T38" s="84">
        <f>I38*T6</f>
        <v>99836.800000000003</v>
      </c>
      <c r="U38" s="163">
        <f t="shared" si="8"/>
        <v>49918.400000000001</v>
      </c>
    </row>
    <row r="39" spans="1:21" s="5" customFormat="1" ht="21.75" customHeight="1">
      <c r="A39" s="5">
        <f t="shared" si="1"/>
        <v>34</v>
      </c>
      <c r="B39" s="49" t="s">
        <v>90</v>
      </c>
      <c r="C39" s="55">
        <v>0.1003</v>
      </c>
      <c r="D39" s="42">
        <v>3.8300000000000001E-2</v>
      </c>
      <c r="E39" s="42">
        <v>6.2E-2</v>
      </c>
      <c r="G39" s="143">
        <f t="shared" si="7"/>
        <v>33</v>
      </c>
      <c r="H39" s="144">
        <v>29</v>
      </c>
      <c r="I39" s="6">
        <v>590000</v>
      </c>
      <c r="J39" s="7">
        <f t="shared" si="0"/>
        <v>19670</v>
      </c>
      <c r="K39" s="119">
        <v>575000</v>
      </c>
      <c r="L39" s="73" t="s">
        <v>9</v>
      </c>
      <c r="M39" s="133">
        <v>605000</v>
      </c>
      <c r="N39" s="78">
        <f t="shared" si="2"/>
        <v>58468.999999999993</v>
      </c>
      <c r="O39" s="79">
        <f t="shared" si="3"/>
        <v>29234.499999999996</v>
      </c>
      <c r="P39" s="80">
        <f t="shared" si="4"/>
        <v>9322.0000000000073</v>
      </c>
      <c r="Q39" s="102">
        <f t="shared" si="4"/>
        <v>4661.0000000000036</v>
      </c>
      <c r="R39" s="80">
        <f t="shared" si="5"/>
        <v>67791</v>
      </c>
      <c r="S39" s="79">
        <f t="shared" si="6"/>
        <v>33895.5</v>
      </c>
      <c r="T39" s="85">
        <f>I39*T6</f>
        <v>105185.2</v>
      </c>
      <c r="U39" s="164">
        <f t="shared" si="8"/>
        <v>52592.6</v>
      </c>
    </row>
    <row r="40" spans="1:21" s="5" customFormat="1" ht="21.75" customHeight="1" thickBot="1">
      <c r="A40" s="5">
        <f t="shared" si="1"/>
        <v>35</v>
      </c>
      <c r="B40" s="48" t="s">
        <v>91</v>
      </c>
      <c r="C40" s="54">
        <v>0.10100000000000001</v>
      </c>
      <c r="D40" s="41">
        <v>3.8300000000000001E-2</v>
      </c>
      <c r="E40" s="41">
        <v>6.2700000000000006E-2</v>
      </c>
      <c r="G40" s="155">
        <f t="shared" si="7"/>
        <v>34</v>
      </c>
      <c r="H40" s="156">
        <v>30</v>
      </c>
      <c r="I40" s="142">
        <v>620000</v>
      </c>
      <c r="J40" s="70">
        <f t="shared" si="0"/>
        <v>20670</v>
      </c>
      <c r="K40" s="123">
        <v>605000</v>
      </c>
      <c r="L40" s="75" t="s">
        <v>9</v>
      </c>
      <c r="M40" s="137">
        <v>635000</v>
      </c>
      <c r="N40" s="92">
        <f t="shared" si="2"/>
        <v>61441.999999999993</v>
      </c>
      <c r="O40" s="93">
        <f t="shared" si="3"/>
        <v>30720.999999999996</v>
      </c>
      <c r="P40" s="94">
        <f t="shared" si="4"/>
        <v>9796.0000000000073</v>
      </c>
      <c r="Q40" s="112">
        <f t="shared" si="4"/>
        <v>4898.0000000000036</v>
      </c>
      <c r="R40" s="94">
        <f t="shared" si="5"/>
        <v>71238</v>
      </c>
      <c r="S40" s="93">
        <f t="shared" si="6"/>
        <v>35619</v>
      </c>
      <c r="T40" s="95">
        <f>I40*T6</f>
        <v>110533.59999999999</v>
      </c>
      <c r="U40" s="168">
        <f t="shared" si="8"/>
        <v>55266.799999999996</v>
      </c>
    </row>
    <row r="41" spans="1:21" s="5" customFormat="1" ht="21.75" customHeight="1" thickTop="1">
      <c r="A41" s="5">
        <f t="shared" si="1"/>
        <v>36</v>
      </c>
      <c r="B41" s="49" t="s">
        <v>92</v>
      </c>
      <c r="C41" s="55">
        <v>0.10100000000000001</v>
      </c>
      <c r="D41" s="42">
        <v>3.8300000000000001E-2</v>
      </c>
      <c r="E41" s="42">
        <v>6.2700000000000006E-2</v>
      </c>
      <c r="G41" s="157">
        <f t="shared" si="7"/>
        <v>35</v>
      </c>
      <c r="H41" s="158"/>
      <c r="I41" s="10">
        <v>650000</v>
      </c>
      <c r="J41" s="11">
        <f t="shared" si="0"/>
        <v>21670</v>
      </c>
      <c r="K41" s="124">
        <f>M40</f>
        <v>635000</v>
      </c>
      <c r="L41" s="71" t="s">
        <v>9</v>
      </c>
      <c r="M41" s="138">
        <v>665000</v>
      </c>
      <c r="N41" s="96">
        <f t="shared" si="2"/>
        <v>64414.999999999993</v>
      </c>
      <c r="O41" s="97">
        <f t="shared" si="3"/>
        <v>32207.499999999996</v>
      </c>
      <c r="P41" s="98">
        <f t="shared" si="4"/>
        <v>10270.000000000007</v>
      </c>
      <c r="Q41" s="108">
        <f t="shared" si="4"/>
        <v>5135.0000000000036</v>
      </c>
      <c r="R41" s="98">
        <f t="shared" si="5"/>
        <v>74685</v>
      </c>
      <c r="S41" s="97">
        <f t="shared" si="6"/>
        <v>37342.5</v>
      </c>
      <c r="T41" s="224"/>
      <c r="U41" s="226"/>
    </row>
    <row r="42" spans="1:21" s="5" customFormat="1" ht="21.75" customHeight="1">
      <c r="A42" s="5">
        <f t="shared" si="1"/>
        <v>37</v>
      </c>
      <c r="B42" s="48" t="s">
        <v>93</v>
      </c>
      <c r="C42" s="54">
        <v>0.1011</v>
      </c>
      <c r="D42" s="41">
        <v>3.8300000000000001E-2</v>
      </c>
      <c r="E42" s="41">
        <v>6.2799999999999995E-2</v>
      </c>
      <c r="G42" s="145">
        <f t="shared" si="7"/>
        <v>36</v>
      </c>
      <c r="H42" s="146"/>
      <c r="I42" s="63">
        <v>680000</v>
      </c>
      <c r="J42" s="64">
        <f t="shared" si="0"/>
        <v>22670</v>
      </c>
      <c r="K42" s="125">
        <f t="shared" ref="K42:K53" si="9">M41</f>
        <v>665000</v>
      </c>
      <c r="L42" s="72" t="s">
        <v>9</v>
      </c>
      <c r="M42" s="139">
        <v>695000</v>
      </c>
      <c r="N42" s="81">
        <f t="shared" si="2"/>
        <v>67388</v>
      </c>
      <c r="O42" s="82">
        <f t="shared" si="3"/>
        <v>33694</v>
      </c>
      <c r="P42" s="83">
        <f t="shared" si="4"/>
        <v>10744</v>
      </c>
      <c r="Q42" s="103">
        <f t="shared" si="4"/>
        <v>5372</v>
      </c>
      <c r="R42" s="83">
        <f t="shared" si="5"/>
        <v>78132</v>
      </c>
      <c r="S42" s="82">
        <f t="shared" si="6"/>
        <v>39066</v>
      </c>
      <c r="T42" s="224"/>
      <c r="U42" s="226"/>
    </row>
    <row r="43" spans="1:21" s="5" customFormat="1" ht="21.75" customHeight="1">
      <c r="A43" s="5">
        <f t="shared" si="1"/>
        <v>38</v>
      </c>
      <c r="B43" s="49" t="s">
        <v>94</v>
      </c>
      <c r="C43" s="55">
        <v>0.1003</v>
      </c>
      <c r="D43" s="42">
        <v>3.8300000000000001E-2</v>
      </c>
      <c r="E43" s="42">
        <v>6.2E-2</v>
      </c>
      <c r="G43" s="153">
        <f t="shared" si="7"/>
        <v>37</v>
      </c>
      <c r="H43" s="154"/>
      <c r="I43" s="8">
        <v>710000</v>
      </c>
      <c r="J43" s="9">
        <f t="shared" si="0"/>
        <v>23670</v>
      </c>
      <c r="K43" s="122">
        <f t="shared" si="9"/>
        <v>695000</v>
      </c>
      <c r="L43" s="73" t="s">
        <v>9</v>
      </c>
      <c r="M43" s="136">
        <v>730000</v>
      </c>
      <c r="N43" s="78">
        <f t="shared" si="2"/>
        <v>70361</v>
      </c>
      <c r="O43" s="79">
        <f t="shared" si="3"/>
        <v>35180.5</v>
      </c>
      <c r="P43" s="80">
        <f t="shared" si="4"/>
        <v>11218</v>
      </c>
      <c r="Q43" s="102">
        <f t="shared" si="4"/>
        <v>5609</v>
      </c>
      <c r="R43" s="80">
        <f t="shared" si="5"/>
        <v>81579</v>
      </c>
      <c r="S43" s="79">
        <f t="shared" si="6"/>
        <v>40789.5</v>
      </c>
      <c r="T43" s="224"/>
      <c r="U43" s="226"/>
    </row>
    <row r="44" spans="1:21" s="5" customFormat="1" ht="21.75" customHeight="1">
      <c r="A44" s="5">
        <f t="shared" si="1"/>
        <v>39</v>
      </c>
      <c r="B44" s="48" t="s">
        <v>95</v>
      </c>
      <c r="C44" s="54">
        <v>0.10050000000000001</v>
      </c>
      <c r="D44" s="41">
        <v>3.8300000000000001E-2</v>
      </c>
      <c r="E44" s="41">
        <v>6.2199999999999998E-2</v>
      </c>
      <c r="G44" s="145">
        <f t="shared" si="7"/>
        <v>38</v>
      </c>
      <c r="H44" s="146"/>
      <c r="I44" s="63">
        <v>750000</v>
      </c>
      <c r="J44" s="64">
        <f t="shared" si="0"/>
        <v>25000</v>
      </c>
      <c r="K44" s="125">
        <f t="shared" si="9"/>
        <v>730000</v>
      </c>
      <c r="L44" s="72" t="s">
        <v>9</v>
      </c>
      <c r="M44" s="139">
        <v>770000</v>
      </c>
      <c r="N44" s="81">
        <f t="shared" si="2"/>
        <v>74325</v>
      </c>
      <c r="O44" s="82">
        <f t="shared" si="3"/>
        <v>37162.5</v>
      </c>
      <c r="P44" s="83">
        <f t="shared" si="4"/>
        <v>11850</v>
      </c>
      <c r="Q44" s="103">
        <f t="shared" si="4"/>
        <v>5925</v>
      </c>
      <c r="R44" s="83">
        <f t="shared" si="5"/>
        <v>86175</v>
      </c>
      <c r="S44" s="82">
        <f t="shared" si="6"/>
        <v>43087.5</v>
      </c>
      <c r="T44" s="224"/>
      <c r="U44" s="226"/>
    </row>
    <row r="45" spans="1:21" s="5" customFormat="1" ht="21.75" customHeight="1">
      <c r="A45" s="5">
        <f t="shared" si="1"/>
        <v>40</v>
      </c>
      <c r="B45" s="49" t="s">
        <v>96</v>
      </c>
      <c r="C45" s="55">
        <v>0.1009</v>
      </c>
      <c r="D45" s="42">
        <v>3.8300000000000001E-2</v>
      </c>
      <c r="E45" s="42">
        <v>6.2600000000000003E-2</v>
      </c>
      <c r="G45" s="153">
        <f t="shared" si="7"/>
        <v>39</v>
      </c>
      <c r="H45" s="154"/>
      <c r="I45" s="8">
        <v>790000</v>
      </c>
      <c r="J45" s="9">
        <f t="shared" si="0"/>
        <v>26330</v>
      </c>
      <c r="K45" s="122">
        <f t="shared" si="9"/>
        <v>770000</v>
      </c>
      <c r="L45" s="73" t="s">
        <v>9</v>
      </c>
      <c r="M45" s="136">
        <v>810000</v>
      </c>
      <c r="N45" s="78">
        <f t="shared" si="2"/>
        <v>78289</v>
      </c>
      <c r="O45" s="79">
        <f t="shared" si="3"/>
        <v>39144.5</v>
      </c>
      <c r="P45" s="80">
        <f t="shared" si="4"/>
        <v>12482</v>
      </c>
      <c r="Q45" s="102">
        <f t="shared" si="4"/>
        <v>6241</v>
      </c>
      <c r="R45" s="80">
        <f t="shared" si="5"/>
        <v>90771</v>
      </c>
      <c r="S45" s="79">
        <f t="shared" si="6"/>
        <v>45385.5</v>
      </c>
      <c r="T45" s="224"/>
      <c r="U45" s="226"/>
    </row>
    <row r="46" spans="1:21" s="5" customFormat="1" ht="21.75" customHeight="1">
      <c r="A46" s="5">
        <f t="shared" si="1"/>
        <v>41</v>
      </c>
      <c r="B46" s="48" t="s">
        <v>97</v>
      </c>
      <c r="C46" s="54">
        <v>0.1021</v>
      </c>
      <c r="D46" s="41">
        <v>3.8300000000000001E-2</v>
      </c>
      <c r="E46" s="41">
        <v>6.3799999999999996E-2</v>
      </c>
      <c r="G46" s="145">
        <f t="shared" si="7"/>
        <v>40</v>
      </c>
      <c r="H46" s="146"/>
      <c r="I46" s="63">
        <v>830000</v>
      </c>
      <c r="J46" s="64">
        <f t="shared" si="0"/>
        <v>27670</v>
      </c>
      <c r="K46" s="125">
        <f t="shared" si="9"/>
        <v>810000</v>
      </c>
      <c r="L46" s="72" t="s">
        <v>9</v>
      </c>
      <c r="M46" s="139">
        <v>855000</v>
      </c>
      <c r="N46" s="81">
        <f t="shared" si="2"/>
        <v>82253</v>
      </c>
      <c r="O46" s="82">
        <f t="shared" si="3"/>
        <v>41126.5</v>
      </c>
      <c r="P46" s="83">
        <f t="shared" si="4"/>
        <v>13114</v>
      </c>
      <c r="Q46" s="103">
        <f t="shared" si="4"/>
        <v>6557</v>
      </c>
      <c r="R46" s="83">
        <f t="shared" si="5"/>
        <v>95367</v>
      </c>
      <c r="S46" s="82">
        <f t="shared" si="6"/>
        <v>47683.5</v>
      </c>
      <c r="T46" s="224"/>
      <c r="U46" s="226"/>
    </row>
    <row r="47" spans="1:21" s="5" customFormat="1" ht="21.75" customHeight="1">
      <c r="A47" s="5">
        <f t="shared" si="1"/>
        <v>42</v>
      </c>
      <c r="B47" s="49" t="s">
        <v>98</v>
      </c>
      <c r="C47" s="55">
        <v>0.1007</v>
      </c>
      <c r="D47" s="42">
        <v>3.8300000000000001E-2</v>
      </c>
      <c r="E47" s="42">
        <v>6.2399999999999997E-2</v>
      </c>
      <c r="G47" s="153">
        <f t="shared" si="7"/>
        <v>41</v>
      </c>
      <c r="H47" s="154"/>
      <c r="I47" s="8">
        <v>880000</v>
      </c>
      <c r="J47" s="9">
        <f t="shared" si="0"/>
        <v>29330</v>
      </c>
      <c r="K47" s="122">
        <f t="shared" si="9"/>
        <v>855000</v>
      </c>
      <c r="L47" s="73" t="s">
        <v>9</v>
      </c>
      <c r="M47" s="136">
        <v>905000</v>
      </c>
      <c r="N47" s="78">
        <f t="shared" si="2"/>
        <v>87208</v>
      </c>
      <c r="O47" s="79">
        <f t="shared" si="3"/>
        <v>43604</v>
      </c>
      <c r="P47" s="80">
        <f t="shared" si="4"/>
        <v>13904</v>
      </c>
      <c r="Q47" s="102">
        <f t="shared" si="4"/>
        <v>6952</v>
      </c>
      <c r="R47" s="80">
        <f t="shared" si="5"/>
        <v>101112</v>
      </c>
      <c r="S47" s="79">
        <f t="shared" si="6"/>
        <v>50556</v>
      </c>
      <c r="T47" s="224"/>
      <c r="U47" s="226"/>
    </row>
    <row r="48" spans="1:21" s="5" customFormat="1" ht="21.75" customHeight="1">
      <c r="A48" s="5">
        <f t="shared" si="1"/>
        <v>43</v>
      </c>
      <c r="B48" s="48" t="s">
        <v>99</v>
      </c>
      <c r="C48" s="54">
        <v>0.1009</v>
      </c>
      <c r="D48" s="41">
        <v>3.8300000000000001E-2</v>
      </c>
      <c r="E48" s="41">
        <v>6.2600000000000003E-2</v>
      </c>
      <c r="G48" s="145">
        <f t="shared" si="7"/>
        <v>42</v>
      </c>
      <c r="H48" s="146"/>
      <c r="I48" s="63">
        <v>930000</v>
      </c>
      <c r="J48" s="64">
        <f t="shared" si="0"/>
        <v>31000</v>
      </c>
      <c r="K48" s="125">
        <f t="shared" si="9"/>
        <v>905000</v>
      </c>
      <c r="L48" s="72" t="s">
        <v>9</v>
      </c>
      <c r="M48" s="139">
        <v>955000</v>
      </c>
      <c r="N48" s="81">
        <f t="shared" si="2"/>
        <v>92163</v>
      </c>
      <c r="O48" s="82">
        <f t="shared" si="3"/>
        <v>46081.5</v>
      </c>
      <c r="P48" s="83">
        <f t="shared" si="4"/>
        <v>14694</v>
      </c>
      <c r="Q48" s="103">
        <f t="shared" si="4"/>
        <v>7347</v>
      </c>
      <c r="R48" s="83">
        <f t="shared" si="5"/>
        <v>106857</v>
      </c>
      <c r="S48" s="82">
        <f t="shared" si="6"/>
        <v>53428.5</v>
      </c>
      <c r="T48" s="224"/>
      <c r="U48" s="226"/>
    </row>
    <row r="49" spans="1:21" s="5" customFormat="1" ht="21.75" customHeight="1">
      <c r="A49" s="5">
        <f t="shared" si="1"/>
        <v>44</v>
      </c>
      <c r="B49" s="49" t="s">
        <v>100</v>
      </c>
      <c r="C49" s="55">
        <v>0.1003</v>
      </c>
      <c r="D49" s="42">
        <v>3.8300000000000001E-2</v>
      </c>
      <c r="E49" s="42">
        <v>6.2E-2</v>
      </c>
      <c r="G49" s="153">
        <f t="shared" si="7"/>
        <v>43</v>
      </c>
      <c r="H49" s="154"/>
      <c r="I49" s="8">
        <v>980000</v>
      </c>
      <c r="J49" s="9">
        <f t="shared" si="0"/>
        <v>32670</v>
      </c>
      <c r="K49" s="122">
        <f t="shared" si="9"/>
        <v>955000</v>
      </c>
      <c r="L49" s="73" t="s">
        <v>9</v>
      </c>
      <c r="M49" s="136">
        <v>1005000</v>
      </c>
      <c r="N49" s="78">
        <f t="shared" si="2"/>
        <v>97118</v>
      </c>
      <c r="O49" s="79">
        <f t="shared" si="3"/>
        <v>48559</v>
      </c>
      <c r="P49" s="80">
        <f t="shared" si="4"/>
        <v>15484</v>
      </c>
      <c r="Q49" s="102">
        <f t="shared" si="4"/>
        <v>7742</v>
      </c>
      <c r="R49" s="80">
        <f t="shared" si="5"/>
        <v>112602</v>
      </c>
      <c r="S49" s="79">
        <f t="shared" si="6"/>
        <v>56301</v>
      </c>
      <c r="T49" s="224"/>
      <c r="U49" s="226"/>
    </row>
    <row r="50" spans="1:21" s="5" customFormat="1" ht="21.75" customHeight="1">
      <c r="A50" s="5">
        <f t="shared" si="1"/>
        <v>45</v>
      </c>
      <c r="B50" s="48" t="s">
        <v>101</v>
      </c>
      <c r="C50" s="54">
        <v>9.98E-2</v>
      </c>
      <c r="D50" s="41">
        <v>3.8300000000000001E-2</v>
      </c>
      <c r="E50" s="41">
        <v>6.1499999999999999E-2</v>
      </c>
      <c r="G50" s="145">
        <f t="shared" si="7"/>
        <v>44</v>
      </c>
      <c r="H50" s="146"/>
      <c r="I50" s="63">
        <v>1030000</v>
      </c>
      <c r="J50" s="64">
        <f t="shared" si="0"/>
        <v>34330</v>
      </c>
      <c r="K50" s="125">
        <f t="shared" si="9"/>
        <v>1005000</v>
      </c>
      <c r="L50" s="72" t="s">
        <v>9</v>
      </c>
      <c r="M50" s="139">
        <v>1055000</v>
      </c>
      <c r="N50" s="81">
        <f t="shared" si="2"/>
        <v>102073</v>
      </c>
      <c r="O50" s="82">
        <f t="shared" si="3"/>
        <v>51036.5</v>
      </c>
      <c r="P50" s="83">
        <f t="shared" si="4"/>
        <v>16274</v>
      </c>
      <c r="Q50" s="103">
        <f t="shared" si="4"/>
        <v>8137</v>
      </c>
      <c r="R50" s="83">
        <f t="shared" si="5"/>
        <v>118347</v>
      </c>
      <c r="S50" s="82">
        <f t="shared" si="6"/>
        <v>59173.5</v>
      </c>
      <c r="T50" s="224"/>
      <c r="U50" s="226"/>
    </row>
    <row r="51" spans="1:21" s="5" customFormat="1" ht="21.75" customHeight="1">
      <c r="A51" s="5">
        <f t="shared" si="1"/>
        <v>46</v>
      </c>
      <c r="B51" s="49" t="s">
        <v>102</v>
      </c>
      <c r="C51" s="55">
        <v>0.1002</v>
      </c>
      <c r="D51" s="42">
        <v>3.8300000000000001E-2</v>
      </c>
      <c r="E51" s="42">
        <v>6.1899999999999997E-2</v>
      </c>
      <c r="G51" s="153">
        <f t="shared" si="7"/>
        <v>45</v>
      </c>
      <c r="H51" s="154"/>
      <c r="I51" s="8">
        <v>1090000</v>
      </c>
      <c r="J51" s="9">
        <f t="shared" si="0"/>
        <v>36330</v>
      </c>
      <c r="K51" s="122">
        <f t="shared" si="9"/>
        <v>1055000</v>
      </c>
      <c r="L51" s="73" t="s">
        <v>9</v>
      </c>
      <c r="M51" s="136">
        <v>1115000</v>
      </c>
      <c r="N51" s="78">
        <f t="shared" si="2"/>
        <v>108019</v>
      </c>
      <c r="O51" s="79">
        <f t="shared" si="3"/>
        <v>54009.5</v>
      </c>
      <c r="P51" s="80">
        <f t="shared" si="4"/>
        <v>17222</v>
      </c>
      <c r="Q51" s="102">
        <f t="shared" si="4"/>
        <v>8611</v>
      </c>
      <c r="R51" s="80">
        <f t="shared" si="5"/>
        <v>125241</v>
      </c>
      <c r="S51" s="79">
        <f t="shared" si="6"/>
        <v>62620.5</v>
      </c>
      <c r="T51" s="224"/>
      <c r="U51" s="226"/>
    </row>
    <row r="52" spans="1:21" s="5" customFormat="1" ht="21.75" customHeight="1" thickBot="1">
      <c r="A52" s="5">
        <f t="shared" si="1"/>
        <v>47</v>
      </c>
      <c r="B52" s="50" t="s">
        <v>103</v>
      </c>
      <c r="C52" s="54">
        <v>9.9599999999999994E-2</v>
      </c>
      <c r="D52" s="41">
        <v>3.8300000000000001E-2</v>
      </c>
      <c r="E52" s="41">
        <v>6.13E-2</v>
      </c>
      <c r="G52" s="145">
        <f t="shared" si="7"/>
        <v>46</v>
      </c>
      <c r="H52" s="146"/>
      <c r="I52" s="63">
        <v>1150000</v>
      </c>
      <c r="J52" s="64">
        <f t="shared" si="0"/>
        <v>38330</v>
      </c>
      <c r="K52" s="125">
        <f t="shared" si="9"/>
        <v>1115000</v>
      </c>
      <c r="L52" s="72" t="s">
        <v>9</v>
      </c>
      <c r="M52" s="139">
        <v>1175000</v>
      </c>
      <c r="N52" s="81">
        <f t="shared" si="2"/>
        <v>113964.99999999999</v>
      </c>
      <c r="O52" s="82">
        <f t="shared" si="3"/>
        <v>56982.499999999993</v>
      </c>
      <c r="P52" s="83">
        <f t="shared" si="4"/>
        <v>18170.000000000015</v>
      </c>
      <c r="Q52" s="103">
        <f t="shared" si="4"/>
        <v>9085.0000000000073</v>
      </c>
      <c r="R52" s="83">
        <f t="shared" si="5"/>
        <v>132135</v>
      </c>
      <c r="S52" s="82">
        <f t="shared" si="6"/>
        <v>66067.5</v>
      </c>
      <c r="T52" s="224"/>
      <c r="U52" s="226"/>
    </row>
    <row r="53" spans="1:21" s="5" customFormat="1" ht="21.75" customHeight="1" thickBot="1">
      <c r="G53" s="159">
        <f t="shared" si="7"/>
        <v>47</v>
      </c>
      <c r="H53" s="160"/>
      <c r="I53" s="12">
        <v>1210000</v>
      </c>
      <c r="J53" s="13">
        <f t="shared" si="0"/>
        <v>40330</v>
      </c>
      <c r="K53" s="126">
        <f t="shared" si="9"/>
        <v>1175000</v>
      </c>
      <c r="L53" s="76" t="s">
        <v>9</v>
      </c>
      <c r="M53" s="77"/>
      <c r="N53" s="99">
        <f t="shared" si="2"/>
        <v>119910.99999999999</v>
      </c>
      <c r="O53" s="100">
        <f t="shared" si="3"/>
        <v>59955.499999999993</v>
      </c>
      <c r="P53" s="101">
        <f t="shared" si="4"/>
        <v>19118.000000000015</v>
      </c>
      <c r="Q53" s="105">
        <f t="shared" si="4"/>
        <v>9559.0000000000073</v>
      </c>
      <c r="R53" s="101">
        <f t="shared" si="5"/>
        <v>139029</v>
      </c>
      <c r="S53" s="100">
        <f t="shared" si="6"/>
        <v>69514.5</v>
      </c>
      <c r="T53" s="225"/>
      <c r="U53" s="227"/>
    </row>
    <row r="54" spans="1:21" ht="4.5" customHeight="1"/>
    <row r="56" spans="1:21" ht="22.5" customHeight="1"/>
    <row r="57" spans="1:21" ht="22.5" customHeight="1"/>
    <row r="58" spans="1:21" ht="22.5" customHeight="1"/>
    <row r="59" spans="1:21" ht="22.5" customHeight="1"/>
    <row r="60" spans="1:21" ht="25.5">
      <c r="H60" s="228" t="s">
        <v>45</v>
      </c>
      <c r="I60" s="229"/>
      <c r="J60" s="229"/>
      <c r="K60" s="229"/>
      <c r="L60" s="229"/>
      <c r="M60" s="229"/>
      <c r="N60" s="229"/>
      <c r="O60" s="229"/>
      <c r="P60" s="230"/>
    </row>
    <row r="62" spans="1:21" s="24" customFormat="1" ht="18.75" customHeight="1">
      <c r="G62" s="23"/>
      <c r="H62" s="27" t="s">
        <v>31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3"/>
    </row>
    <row r="63" spans="1:21" s="24" customFormat="1" ht="18.75" customHeight="1">
      <c r="G63" s="23"/>
      <c r="I63" s="29" t="s">
        <v>15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3"/>
    </row>
    <row r="64" spans="1:21" s="24" customFormat="1" ht="18.75" customHeight="1">
      <c r="G64" s="23"/>
      <c r="I64" s="29" t="s">
        <v>16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3"/>
    </row>
    <row r="65" spans="7:20" s="24" customFormat="1" ht="18.75" customHeight="1">
      <c r="G65" s="23"/>
      <c r="I65" s="29" t="s">
        <v>13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2"/>
    </row>
    <row r="66" spans="7:20" s="24" customFormat="1" ht="18.75" customHeight="1">
      <c r="G66" s="23"/>
      <c r="I66" s="29" t="s">
        <v>14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5"/>
    </row>
    <row r="67" spans="7:20" s="24" customFormat="1" ht="4.5" customHeight="1">
      <c r="G67" s="23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5"/>
    </row>
    <row r="68" spans="7:20" s="24" customFormat="1" ht="18.75" customHeight="1">
      <c r="G68" s="23"/>
      <c r="H68" s="29" t="s">
        <v>36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1"/>
    </row>
    <row r="69" spans="7:20" s="24" customFormat="1" ht="21.75" customHeight="1">
      <c r="G69" s="23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21"/>
    </row>
    <row r="70" spans="7:20" s="39" customFormat="1" ht="18.75" customHeight="1">
      <c r="G70" s="36"/>
      <c r="H70" s="37" t="s">
        <v>11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</row>
    <row r="71" spans="7:20" s="24" customFormat="1" ht="18.75" customHeight="1">
      <c r="G71" s="23"/>
      <c r="I71" s="29" t="s">
        <v>17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1"/>
    </row>
    <row r="72" spans="7:20" s="24" customFormat="1" ht="18.75" customHeight="1">
      <c r="G72" s="23"/>
      <c r="I72" s="20" t="s">
        <v>18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2"/>
    </row>
    <row r="73" spans="7:20" s="24" customFormat="1" ht="21.75" customHeight="1">
      <c r="G73" s="23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22"/>
    </row>
    <row r="74" spans="7:20" s="59" customFormat="1" ht="18.75" customHeight="1">
      <c r="G74" s="56"/>
      <c r="H74" s="40" t="s">
        <v>12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8"/>
    </row>
    <row r="75" spans="7:20" s="24" customFormat="1" ht="18.75" customHeight="1">
      <c r="G75" s="23"/>
      <c r="I75" s="20" t="s">
        <v>35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2"/>
    </row>
    <row r="76" spans="7:20" s="24" customFormat="1" ht="18.75" customHeight="1">
      <c r="G76" s="23"/>
      <c r="I76" s="20" t="s">
        <v>34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2"/>
    </row>
    <row r="77" spans="7:20" s="24" customFormat="1" ht="18.75" customHeight="1">
      <c r="G77" s="23"/>
      <c r="I77" s="20" t="s">
        <v>30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2"/>
    </row>
    <row r="78" spans="7:20" s="24" customFormat="1" ht="18.75" customHeight="1">
      <c r="G78" s="23"/>
      <c r="J78" s="20" t="s">
        <v>29</v>
      </c>
      <c r="K78" s="26"/>
      <c r="L78" s="26"/>
      <c r="M78" s="26"/>
      <c r="N78" s="26"/>
      <c r="O78" s="26"/>
      <c r="P78" s="26"/>
      <c r="Q78" s="26"/>
      <c r="R78" s="26"/>
      <c r="S78" s="26"/>
      <c r="T78" s="22"/>
    </row>
    <row r="79" spans="7:20" s="24" customFormat="1" ht="18.75" customHeight="1">
      <c r="G79" s="23"/>
      <c r="I79" s="20"/>
      <c r="J79" s="26" t="s">
        <v>107</v>
      </c>
      <c r="K79" s="26"/>
      <c r="L79" s="26"/>
      <c r="M79" s="26"/>
      <c r="N79" s="26"/>
      <c r="O79" s="26"/>
      <c r="P79" s="26"/>
      <c r="Q79" s="26"/>
      <c r="R79" s="26"/>
      <c r="S79" s="26"/>
      <c r="T79" s="22"/>
    </row>
    <row r="80" spans="7:20" s="24" customFormat="1" ht="21.75" customHeight="1">
      <c r="G80" s="23"/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22"/>
    </row>
    <row r="81" spans="1:37" s="59" customFormat="1" ht="18.75" customHeight="1">
      <c r="G81" s="56"/>
      <c r="H81" s="40" t="s">
        <v>54</v>
      </c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8"/>
    </row>
    <row r="82" spans="1:37" s="24" customFormat="1" ht="18.75" customHeight="1">
      <c r="G82" s="23"/>
      <c r="I82" s="20" t="s">
        <v>55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2"/>
    </row>
    <row r="83" spans="1:37" s="24" customFormat="1" ht="18.75" customHeight="1">
      <c r="G83" s="23"/>
      <c r="I83" s="20" t="s">
        <v>56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2"/>
    </row>
    <row r="84" spans="1:37" s="24" customFormat="1" ht="18.75" customHeight="1">
      <c r="G84" s="23"/>
      <c r="I84" s="20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2"/>
    </row>
    <row r="85" spans="1:37" s="59" customFormat="1" ht="18.75" customHeight="1">
      <c r="G85" s="56"/>
      <c r="H85" s="40" t="s">
        <v>108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8"/>
    </row>
    <row r="86" spans="1:37" s="24" customFormat="1" ht="18.75" customHeight="1">
      <c r="G86" s="23"/>
      <c r="I86" s="20" t="s">
        <v>109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2"/>
    </row>
    <row r="87" spans="1:37" s="24" customFormat="1" ht="18.75" customHeight="1">
      <c r="G87" s="23"/>
      <c r="I87" s="20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2"/>
    </row>
    <row r="88" spans="1:37" s="24" customFormat="1" ht="18.75" customHeight="1">
      <c r="G88" s="23"/>
      <c r="I88" s="20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2"/>
    </row>
    <row r="89" spans="1:37" s="24" customFormat="1" ht="18.75" customHeight="1">
      <c r="G89" s="23"/>
      <c r="I89" s="20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2"/>
    </row>
    <row r="90" spans="1:37" s="24" customFormat="1" ht="18.75" customHeight="1">
      <c r="G90" s="23"/>
      <c r="I90" s="20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2"/>
    </row>
    <row r="91" spans="1:37" s="5" customFormat="1" ht="25.5">
      <c r="A91"/>
      <c r="B91"/>
      <c r="C91"/>
      <c r="D91"/>
      <c r="E91"/>
      <c r="F91"/>
      <c r="H91" s="228" t="s">
        <v>40</v>
      </c>
      <c r="I91" s="229"/>
      <c r="J91" s="229"/>
      <c r="K91" s="229"/>
      <c r="L91" s="229"/>
      <c r="M91" s="230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3" spans="1:37" s="24" customFormat="1" ht="18.75" customHeight="1">
      <c r="G93" s="23"/>
      <c r="H93" s="27" t="s">
        <v>42</v>
      </c>
      <c r="I93" s="28" t="s">
        <v>41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3"/>
    </row>
    <row r="94" spans="1:37" s="24" customFormat="1" ht="18.75" customHeight="1">
      <c r="G94" s="23"/>
      <c r="I94" s="29" t="s">
        <v>44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3"/>
    </row>
    <row r="95" spans="1:37" s="24" customFormat="1" ht="18.75" customHeight="1">
      <c r="G95" s="23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/>
    </row>
    <row r="96" spans="1:37" s="24" customFormat="1" ht="18.75" customHeight="1">
      <c r="G96" s="23"/>
      <c r="H96" s="27" t="s">
        <v>42</v>
      </c>
      <c r="I96" s="28" t="s">
        <v>43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2"/>
    </row>
    <row r="97" spans="1:37" s="24" customFormat="1" ht="18.75" customHeight="1">
      <c r="G97" s="23"/>
      <c r="I97" s="29" t="s">
        <v>53</v>
      </c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5"/>
    </row>
    <row r="98" spans="1:37" s="5" customFormat="1" ht="18.75" customHeight="1">
      <c r="A98"/>
      <c r="B98" s="43"/>
      <c r="C98"/>
      <c r="D98"/>
      <c r="E98"/>
      <c r="F98"/>
      <c r="I98" s="14"/>
      <c r="K98" s="14"/>
      <c r="L98" s="15"/>
      <c r="M98" s="14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s="5" customFormat="1" ht="18.75" customHeight="1">
      <c r="A99"/>
      <c r="B99" s="43"/>
      <c r="C99"/>
      <c r="D99"/>
      <c r="E99"/>
      <c r="F99"/>
      <c r="I99" s="14"/>
      <c r="K99" s="14"/>
      <c r="L99" s="15"/>
      <c r="M99" s="14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8.75" customHeight="1">
      <c r="B100" s="43"/>
    </row>
    <row r="101" spans="1:37" ht="18.75" customHeight="1">
      <c r="B101" s="43"/>
    </row>
    <row r="102" spans="1:37" ht="25.5">
      <c r="H102" s="228" t="s">
        <v>104</v>
      </c>
      <c r="I102" s="229"/>
      <c r="J102" s="229"/>
      <c r="K102" s="229"/>
      <c r="L102" s="229"/>
      <c r="M102" s="229"/>
      <c r="N102" s="229"/>
      <c r="O102" s="230"/>
    </row>
    <row r="103" spans="1:37" s="24" customFormat="1" ht="18.75" customHeight="1">
      <c r="G103" s="23"/>
      <c r="I103" s="20" t="s">
        <v>105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2"/>
    </row>
    <row r="104" spans="1:37" s="24" customFormat="1" ht="18.75" customHeight="1">
      <c r="G104" s="23"/>
      <c r="I104" s="20" t="s">
        <v>32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2"/>
    </row>
    <row r="105" spans="1:37" s="24" customFormat="1" ht="18.75" customHeight="1">
      <c r="G105" s="23"/>
      <c r="I105" s="20" t="s">
        <v>106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2"/>
    </row>
    <row r="106" spans="1:37" s="17" customFormat="1" ht="18.75" customHeight="1">
      <c r="G106" s="16"/>
      <c r="H106" s="20"/>
      <c r="I106" s="26" t="s">
        <v>33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8"/>
    </row>
    <row r="107" spans="1:37" s="5" customFormat="1">
      <c r="A107"/>
      <c r="B107"/>
      <c r="C107"/>
      <c r="D107"/>
      <c r="E107"/>
      <c r="F107"/>
      <c r="H107" s="33"/>
      <c r="I107" s="34"/>
      <c r="J107" s="33"/>
      <c r="K107" s="34"/>
      <c r="L107" s="35"/>
      <c r="M107" s="34"/>
      <c r="N107" s="33"/>
      <c r="O107" s="33"/>
      <c r="P107" s="33"/>
      <c r="Q107" s="33"/>
      <c r="R107" s="33"/>
      <c r="S107" s="33"/>
      <c r="V107"/>
      <c r="W107"/>
      <c r="X107"/>
      <c r="Y107"/>
      <c r="Z107"/>
      <c r="AA107"/>
    </row>
  </sheetData>
  <sheetProtection password="C7BF" sheet="1" objects="1" scenarios="1"/>
  <mergeCells count="22">
    <mergeCell ref="H102:O102"/>
    <mergeCell ref="G6:H6"/>
    <mergeCell ref="T41:T53"/>
    <mergeCell ref="U41:U53"/>
    <mergeCell ref="H60:P60"/>
    <mergeCell ref="H91:M91"/>
    <mergeCell ref="T7:T10"/>
    <mergeCell ref="U7:U10"/>
    <mergeCell ref="G1:U1"/>
    <mergeCell ref="G2:J5"/>
    <mergeCell ref="K2:M5"/>
    <mergeCell ref="N2:P2"/>
    <mergeCell ref="Q2:S2"/>
    <mergeCell ref="T2:U2"/>
    <mergeCell ref="N3:O3"/>
    <mergeCell ref="P3:Q3"/>
    <mergeCell ref="R3:S3"/>
    <mergeCell ref="T3:U3"/>
    <mergeCell ref="N4:O4"/>
    <mergeCell ref="P4:Q4"/>
    <mergeCell ref="R4:S4"/>
    <mergeCell ref="T4:U4"/>
  </mergeCells>
  <phoneticPr fontId="10"/>
  <dataValidations count="1">
    <dataValidation type="list" allowBlank="1" showInputMessage="1" showErrorMessage="1" sqref="W2">
      <formula1>$B$4:$B$52</formula1>
    </dataValidation>
  </dataValidations>
  <printOptions horizontalCentered="1"/>
  <pageMargins left="0.19685039370078741" right="0.11811023622047245" top="0.31496062992125984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H27.9</vt:lpstr>
      <vt:lpstr>H27.9!Print_Area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cp:lastPrinted>2015-09-28T22:58:08Z</cp:lastPrinted>
  <dcterms:created xsi:type="dcterms:W3CDTF">2013-07-01T05:50:46Z</dcterms:created>
  <dcterms:modified xsi:type="dcterms:W3CDTF">2015-09-28T23:40:57Z</dcterms:modified>
</cp:coreProperties>
</file>