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D_Desktop\"/>
    </mc:Choice>
  </mc:AlternateContent>
  <xr:revisionPtr revIDLastSave="0" documentId="13_ncr:1_{004B8D74-1AF3-4FF1-B39F-5D4716313393}" xr6:coauthVersionLast="47" xr6:coauthVersionMax="47" xr10:uidLastSave="{00000000-0000-0000-0000-000000000000}"/>
  <bookViews>
    <workbookView xWindow="-120" yWindow="-120" windowWidth="29040" windowHeight="15720" xr2:uid="{DB33F702-64F5-4940-BFBA-C7F2C524259C}"/>
  </bookViews>
  <sheets>
    <sheet name="R8.3" sheetId="1" r:id="rId1"/>
  </sheets>
  <definedNames>
    <definedName name="_xlnm.Print_Area" localSheetId="0">'R8.3'!$I$1:$W$117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6" i="1" l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V41" i="1"/>
  <c r="W41" i="1" s="1"/>
  <c r="M41" i="1"/>
  <c r="L41" i="1"/>
  <c r="V40" i="1"/>
  <c r="W40" i="1" s="1"/>
  <c r="L40" i="1"/>
  <c r="V39" i="1"/>
  <c r="W39" i="1" s="1"/>
  <c r="L39" i="1"/>
  <c r="V38" i="1"/>
  <c r="W38" i="1" s="1"/>
  <c r="L38" i="1"/>
  <c r="V37" i="1"/>
  <c r="W37" i="1" s="1"/>
  <c r="L37" i="1"/>
  <c r="V36" i="1"/>
  <c r="W36" i="1" s="1"/>
  <c r="L36" i="1"/>
  <c r="V35" i="1"/>
  <c r="W35" i="1" s="1"/>
  <c r="L35" i="1"/>
  <c r="V34" i="1"/>
  <c r="W34" i="1" s="1"/>
  <c r="L34" i="1"/>
  <c r="V33" i="1"/>
  <c r="W33" i="1" s="1"/>
  <c r="L33" i="1"/>
  <c r="V32" i="1"/>
  <c r="W32" i="1" s="1"/>
  <c r="L32" i="1"/>
  <c r="V31" i="1"/>
  <c r="W31" i="1" s="1"/>
  <c r="L31" i="1"/>
  <c r="W30" i="1"/>
  <c r="V30" i="1"/>
  <c r="L30" i="1"/>
  <c r="V29" i="1"/>
  <c r="W29" i="1" s="1"/>
  <c r="L29" i="1"/>
  <c r="V28" i="1"/>
  <c r="W28" i="1" s="1"/>
  <c r="L28" i="1"/>
  <c r="V27" i="1"/>
  <c r="W27" i="1" s="1"/>
  <c r="L27" i="1"/>
  <c r="V26" i="1"/>
  <c r="W26" i="1" s="1"/>
  <c r="L26" i="1"/>
  <c r="V25" i="1"/>
  <c r="W25" i="1" s="1"/>
  <c r="L25" i="1"/>
  <c r="V24" i="1"/>
  <c r="W24" i="1" s="1"/>
  <c r="L24" i="1"/>
  <c r="V23" i="1"/>
  <c r="W23" i="1" s="1"/>
  <c r="L23" i="1"/>
  <c r="V22" i="1"/>
  <c r="W22" i="1" s="1"/>
  <c r="L22" i="1"/>
  <c r="V21" i="1"/>
  <c r="W21" i="1" s="1"/>
  <c r="L21" i="1"/>
  <c r="V20" i="1"/>
  <c r="W20" i="1" s="1"/>
  <c r="L20" i="1"/>
  <c r="V19" i="1"/>
  <c r="W19" i="1" s="1"/>
  <c r="L19" i="1"/>
  <c r="V18" i="1"/>
  <c r="W18" i="1" s="1"/>
  <c r="L18" i="1"/>
  <c r="V17" i="1"/>
  <c r="W17" i="1" s="1"/>
  <c r="L17" i="1"/>
  <c r="V16" i="1"/>
  <c r="W16" i="1" s="1"/>
  <c r="L16" i="1"/>
  <c r="V15" i="1"/>
  <c r="W15" i="1" s="1"/>
  <c r="L15" i="1"/>
  <c r="J15" i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I15" i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B15" i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V14" i="1"/>
  <c r="W14" i="1" s="1"/>
  <c r="L14" i="1"/>
  <c r="V13" i="1"/>
  <c r="W13" i="1" s="1"/>
  <c r="L13" i="1"/>
  <c r="J13" i="1"/>
  <c r="J14" i="1" s="1"/>
  <c r="V12" i="1"/>
  <c r="W12" i="1" s="1"/>
  <c r="L12" i="1"/>
  <c r="V11" i="1"/>
  <c r="W11" i="1" s="1"/>
  <c r="M11" i="1"/>
  <c r="L11" i="1"/>
  <c r="J11" i="1"/>
  <c r="J12" i="1" s="1"/>
  <c r="V10" i="1"/>
  <c r="W10" i="1" s="1"/>
  <c r="M10" i="1"/>
  <c r="L10" i="1"/>
  <c r="M9" i="1"/>
  <c r="L9" i="1"/>
  <c r="I9" i="1"/>
  <c r="I10" i="1" s="1"/>
  <c r="I11" i="1" s="1"/>
  <c r="I12" i="1" s="1"/>
  <c r="I13" i="1" s="1"/>
  <c r="I14" i="1" s="1"/>
  <c r="M8" i="1"/>
  <c r="L8" i="1"/>
  <c r="I8" i="1"/>
  <c r="L7" i="1"/>
  <c r="B7" i="1"/>
  <c r="B8" i="1" s="1"/>
  <c r="B9" i="1" s="1"/>
  <c r="B10" i="1" s="1"/>
  <c r="B11" i="1" s="1"/>
  <c r="B12" i="1" s="1"/>
  <c r="B13" i="1" s="1"/>
  <c r="B14" i="1" s="1"/>
  <c r="W6" i="1"/>
  <c r="S6" i="1"/>
  <c r="P6" i="1"/>
  <c r="P17" i="1" s="1"/>
  <c r="S2" i="1"/>
  <c r="P26" i="1" l="1"/>
  <c r="P36" i="1"/>
  <c r="Q26" i="1"/>
  <c r="Q36" i="1"/>
  <c r="Q50" i="1"/>
  <c r="P31" i="1"/>
  <c r="Q10" i="1"/>
  <c r="P10" i="1"/>
  <c r="P18" i="1"/>
  <c r="Q18" i="1"/>
  <c r="P39" i="1"/>
  <c r="Q31" i="1"/>
  <c r="P47" i="1"/>
  <c r="Q23" i="1"/>
  <c r="Q41" i="1"/>
  <c r="Q47" i="1"/>
  <c r="P20" i="1"/>
  <c r="Q20" i="1"/>
  <c r="Q15" i="1"/>
  <c r="P12" i="1"/>
  <c r="Q33" i="1"/>
  <c r="Q12" i="1"/>
  <c r="P9" i="1"/>
  <c r="Q44" i="1"/>
  <c r="P51" i="1"/>
  <c r="Q46" i="1"/>
  <c r="P44" i="1"/>
  <c r="Q51" i="1"/>
  <c r="Q56" i="1"/>
  <c r="Q7" i="1"/>
  <c r="P56" i="1"/>
  <c r="P46" i="1"/>
  <c r="P7" i="1"/>
  <c r="Q38" i="1"/>
  <c r="Q35" i="1"/>
  <c r="Q30" i="1"/>
  <c r="Q27" i="1"/>
  <c r="Q22" i="1"/>
  <c r="Q19" i="1"/>
  <c r="Q14" i="1"/>
  <c r="Q43" i="1"/>
  <c r="P38" i="1"/>
  <c r="P35" i="1"/>
  <c r="P30" i="1"/>
  <c r="P27" i="1"/>
  <c r="P22" i="1"/>
  <c r="P19" i="1"/>
  <c r="P14" i="1"/>
  <c r="Q11" i="1"/>
  <c r="P43" i="1"/>
  <c r="P11" i="1"/>
  <c r="Q52" i="1"/>
  <c r="P52" i="1"/>
  <c r="Q49" i="1"/>
  <c r="Q8" i="1"/>
  <c r="Q55" i="1"/>
  <c r="P49" i="1"/>
  <c r="Q40" i="1"/>
  <c r="Q37" i="1"/>
  <c r="Q32" i="1"/>
  <c r="Q29" i="1"/>
  <c r="Q24" i="1"/>
  <c r="Q21" i="1"/>
  <c r="Q16" i="1"/>
  <c r="Q13" i="1"/>
  <c r="P8" i="1"/>
  <c r="P55" i="1"/>
  <c r="P40" i="1"/>
  <c r="P37" i="1"/>
  <c r="P32" i="1"/>
  <c r="P29" i="1"/>
  <c r="P24" i="1"/>
  <c r="P21" i="1"/>
  <c r="P16" i="1"/>
  <c r="P13" i="1"/>
  <c r="Q48" i="1"/>
  <c r="Q45" i="1"/>
  <c r="P48" i="1"/>
  <c r="P45" i="1"/>
  <c r="Q42" i="1"/>
  <c r="P42" i="1"/>
  <c r="Q39" i="1"/>
  <c r="P28" i="1"/>
  <c r="Q6" i="1"/>
  <c r="P23" i="1"/>
  <c r="Q28" i="1"/>
  <c r="P41" i="1"/>
  <c r="T6" i="1"/>
  <c r="P53" i="1"/>
  <c r="P15" i="1"/>
  <c r="Q53" i="1"/>
  <c r="P33" i="1"/>
  <c r="P54" i="1"/>
  <c r="Q54" i="1"/>
  <c r="P25" i="1"/>
  <c r="Q25" i="1"/>
  <c r="P34" i="1"/>
  <c r="Q34" i="1"/>
  <c r="Q9" i="1"/>
  <c r="Q17" i="1"/>
  <c r="P50" i="1"/>
  <c r="U56" i="1" l="1"/>
  <c r="S56" i="1" s="1"/>
  <c r="U46" i="1"/>
  <c r="S46" i="1" s="1"/>
  <c r="U7" i="1"/>
  <c r="S7" i="1" s="1"/>
  <c r="U53" i="1"/>
  <c r="S53" i="1" s="1"/>
  <c r="T53" i="1"/>
  <c r="R53" i="1" s="1"/>
  <c r="U48" i="1"/>
  <c r="S48" i="1" s="1"/>
  <c r="T48" i="1"/>
  <c r="R48" i="1" s="1"/>
  <c r="T41" i="1"/>
  <c r="R41" i="1" s="1"/>
  <c r="U35" i="1"/>
  <c r="S35" i="1" s="1"/>
  <c r="U29" i="1"/>
  <c r="S29" i="1" s="1"/>
  <c r="U23" i="1"/>
  <c r="S23" i="1" s="1"/>
  <c r="U15" i="1"/>
  <c r="S15" i="1" s="1"/>
  <c r="T9" i="1"/>
  <c r="R9" i="1" s="1"/>
  <c r="U43" i="1"/>
  <c r="S43" i="1" s="1"/>
  <c r="T37" i="1"/>
  <c r="R37" i="1" s="1"/>
  <c r="T33" i="1"/>
  <c r="R33" i="1" s="1"/>
  <c r="T29" i="1"/>
  <c r="R29" i="1" s="1"/>
  <c r="T25" i="1"/>
  <c r="R25" i="1" s="1"/>
  <c r="T21" i="1"/>
  <c r="R21" i="1" s="1"/>
  <c r="T15" i="1"/>
  <c r="R15" i="1" s="1"/>
  <c r="T56" i="1"/>
  <c r="R56" i="1" s="1"/>
  <c r="T46" i="1"/>
  <c r="R46" i="1" s="1"/>
  <c r="T7" i="1"/>
  <c r="R7" i="1" s="1"/>
  <c r="U41" i="1"/>
  <c r="S41" i="1" s="1"/>
  <c r="U9" i="1"/>
  <c r="S9" i="1" s="1"/>
  <c r="U39" i="1"/>
  <c r="S39" i="1" s="1"/>
  <c r="U37" i="1"/>
  <c r="S37" i="1" s="1"/>
  <c r="U33" i="1"/>
  <c r="S33" i="1" s="1"/>
  <c r="U31" i="1"/>
  <c r="S31" i="1" s="1"/>
  <c r="U27" i="1"/>
  <c r="S27" i="1" s="1"/>
  <c r="U25" i="1"/>
  <c r="S25" i="1" s="1"/>
  <c r="U21" i="1"/>
  <c r="S21" i="1" s="1"/>
  <c r="U19" i="1"/>
  <c r="S19" i="1" s="1"/>
  <c r="U17" i="1"/>
  <c r="S17" i="1" s="1"/>
  <c r="U13" i="1"/>
  <c r="S13" i="1" s="1"/>
  <c r="U11" i="1"/>
  <c r="S11" i="1" s="1"/>
  <c r="T39" i="1"/>
  <c r="R39" i="1" s="1"/>
  <c r="T35" i="1"/>
  <c r="R35" i="1" s="1"/>
  <c r="T31" i="1"/>
  <c r="R31" i="1" s="1"/>
  <c r="T27" i="1"/>
  <c r="R27" i="1" s="1"/>
  <c r="T23" i="1"/>
  <c r="R23" i="1" s="1"/>
  <c r="T19" i="1"/>
  <c r="R19" i="1" s="1"/>
  <c r="T17" i="1"/>
  <c r="R17" i="1" s="1"/>
  <c r="T13" i="1"/>
  <c r="R13" i="1" s="1"/>
  <c r="U52" i="1"/>
  <c r="S52" i="1" s="1"/>
  <c r="T52" i="1"/>
  <c r="R52" i="1" s="1"/>
  <c r="U49" i="1"/>
  <c r="S49" i="1" s="1"/>
  <c r="U8" i="1"/>
  <c r="S8" i="1" s="1"/>
  <c r="U55" i="1"/>
  <c r="S55" i="1" s="1"/>
  <c r="T49" i="1"/>
  <c r="R49" i="1" s="1"/>
  <c r="U40" i="1"/>
  <c r="S40" i="1" s="1"/>
  <c r="U32" i="1"/>
  <c r="S32" i="1" s="1"/>
  <c r="U24" i="1"/>
  <c r="S24" i="1" s="1"/>
  <c r="U16" i="1"/>
  <c r="S16" i="1" s="1"/>
  <c r="T8" i="1"/>
  <c r="R8" i="1" s="1"/>
  <c r="T55" i="1"/>
  <c r="R55" i="1" s="1"/>
  <c r="T40" i="1"/>
  <c r="R40" i="1" s="1"/>
  <c r="T32" i="1"/>
  <c r="R32" i="1" s="1"/>
  <c r="T24" i="1"/>
  <c r="R24" i="1" s="1"/>
  <c r="T16" i="1"/>
  <c r="R16" i="1" s="1"/>
  <c r="U45" i="1"/>
  <c r="S45" i="1" s="1"/>
  <c r="T45" i="1"/>
  <c r="R45" i="1" s="1"/>
  <c r="U42" i="1"/>
  <c r="S42" i="1" s="1"/>
  <c r="T42" i="1"/>
  <c r="R42" i="1" s="1"/>
  <c r="U34" i="1"/>
  <c r="S34" i="1" s="1"/>
  <c r="U26" i="1"/>
  <c r="S26" i="1" s="1"/>
  <c r="U18" i="1"/>
  <c r="S18" i="1" s="1"/>
  <c r="T34" i="1"/>
  <c r="R34" i="1" s="1"/>
  <c r="T26" i="1"/>
  <c r="R26" i="1" s="1"/>
  <c r="T18" i="1"/>
  <c r="R18" i="1" s="1"/>
  <c r="U51" i="1"/>
  <c r="S51" i="1" s="1"/>
  <c r="U10" i="1"/>
  <c r="S10" i="1" s="1"/>
  <c r="U54" i="1"/>
  <c r="S54" i="1" s="1"/>
  <c r="T51" i="1"/>
  <c r="R51" i="1" s="1"/>
  <c r="T10" i="1"/>
  <c r="R10" i="1" s="1"/>
  <c r="T54" i="1"/>
  <c r="R54" i="1" s="1"/>
  <c r="T44" i="1"/>
  <c r="R44" i="1" s="1"/>
  <c r="T30" i="1"/>
  <c r="R30" i="1" s="1"/>
  <c r="U12" i="1"/>
  <c r="S12" i="1" s="1"/>
  <c r="T43" i="1"/>
  <c r="R43" i="1" s="1"/>
  <c r="U20" i="1"/>
  <c r="S20" i="1" s="1"/>
  <c r="T38" i="1"/>
  <c r="R38" i="1" s="1"/>
  <c r="T20" i="1"/>
  <c r="R20" i="1" s="1"/>
  <c r="U28" i="1"/>
  <c r="S28" i="1" s="1"/>
  <c r="T11" i="1"/>
  <c r="R11" i="1" s="1"/>
  <c r="U36" i="1"/>
  <c r="S36" i="1" s="1"/>
  <c r="T36" i="1"/>
  <c r="R36" i="1" s="1"/>
  <c r="T14" i="1"/>
  <c r="R14" i="1" s="1"/>
  <c r="U50" i="1"/>
  <c r="S50" i="1" s="1"/>
  <c r="T50" i="1"/>
  <c r="R50" i="1" s="1"/>
  <c r="U22" i="1"/>
  <c r="S22" i="1" s="1"/>
  <c r="T22" i="1"/>
  <c r="R22" i="1" s="1"/>
  <c r="U30" i="1"/>
  <c r="S30" i="1" s="1"/>
  <c r="T12" i="1"/>
  <c r="R12" i="1" s="1"/>
  <c r="U38" i="1"/>
  <c r="S38" i="1" s="1"/>
  <c r="U47" i="1"/>
  <c r="S47" i="1" s="1"/>
  <c r="T47" i="1"/>
  <c r="R47" i="1" s="1"/>
  <c r="T28" i="1"/>
  <c r="R28" i="1" s="1"/>
  <c r="U6" i="1"/>
  <c r="U14" i="1"/>
  <c r="S14" i="1" s="1"/>
  <c r="U44" i="1"/>
  <c r="S44" i="1" s="1"/>
</calcChain>
</file>

<file path=xl/sharedStrings.xml><?xml version="1.0" encoding="utf-8"?>
<sst xmlns="http://schemas.openxmlformats.org/spreadsheetml/2006/main" count="176" uniqueCount="119">
  <si>
    <t>協会けんぽ料率</t>
    <rPh sb="0" eb="2">
      <t>キョウカイ</t>
    </rPh>
    <rPh sb="5" eb="7">
      <t>リョウリツ</t>
    </rPh>
    <phoneticPr fontId="3"/>
  </si>
  <si>
    <r>
      <t>○</t>
    </r>
    <r>
      <rPr>
        <b/>
        <sz val="22"/>
        <rFont val="Meiryo UI"/>
        <family val="3"/>
        <charset val="128"/>
      </rPr>
      <t>令和8年3月分(4月納付分)</t>
    </r>
    <r>
      <rPr>
        <b/>
        <sz val="22"/>
        <color rgb="FFFF0000"/>
        <rFont val="Meiryo UI"/>
        <family val="3"/>
        <charset val="128"/>
      </rPr>
      <t>限定</t>
    </r>
    <r>
      <rPr>
        <b/>
        <sz val="18"/>
        <rFont val="HG丸ｺﾞｼｯｸM-PRO"/>
        <family val="3"/>
        <charset val="128"/>
      </rPr>
      <t>の健康保険・厚生年金保険料額表</t>
    </r>
    <rPh sb="1" eb="3">
      <t>レイワ</t>
    </rPh>
    <rPh sb="4" eb="5">
      <t>ネン</t>
    </rPh>
    <rPh sb="6" eb="7">
      <t>ガツ</t>
    </rPh>
    <rPh sb="7" eb="8">
      <t>ブン</t>
    </rPh>
    <rPh sb="10" eb="11">
      <t>ガツ</t>
    </rPh>
    <rPh sb="11" eb="13">
      <t>ノウフ</t>
    </rPh>
    <rPh sb="13" eb="14">
      <t>ブン</t>
    </rPh>
    <rPh sb="15" eb="17">
      <t>ゲンテイ</t>
    </rPh>
    <rPh sb="18" eb="20">
      <t>ケンコウ</t>
    </rPh>
    <rPh sb="20" eb="22">
      <t>ホケン</t>
    </rPh>
    <phoneticPr fontId="8"/>
  </si>
  <si>
    <t>協会けんぽ選択</t>
    <rPh sb="0" eb="2">
      <t>キョウカイ</t>
    </rPh>
    <rPh sb="5" eb="7">
      <t>センタク</t>
    </rPh>
    <phoneticPr fontId="3"/>
  </si>
  <si>
    <t>標準報酬</t>
    <rPh sb="0" eb="2">
      <t>ヒョウジュン</t>
    </rPh>
    <rPh sb="2" eb="4">
      <t>ホウシュウ</t>
    </rPh>
    <phoneticPr fontId="3"/>
  </si>
  <si>
    <t>報酬月額</t>
    <phoneticPr fontId="8"/>
  </si>
  <si>
    <t>健康保険料・介護保険料</t>
    <rPh sb="0" eb="2">
      <t>ケンコウ</t>
    </rPh>
    <rPh sb="2" eb="5">
      <t>ホケンリョウ</t>
    </rPh>
    <rPh sb="6" eb="8">
      <t>カイゴ</t>
    </rPh>
    <rPh sb="8" eb="11">
      <t>ホケンリョウ</t>
    </rPh>
    <phoneticPr fontId="8"/>
  </si>
  <si>
    <r>
      <rPr>
        <b/>
        <sz val="11"/>
        <rFont val="HG丸ｺﾞｼｯｸM-PRO"/>
        <family val="3"/>
        <charset val="128"/>
      </rPr>
      <t xml:space="preserve">厚生年金保険料
</t>
    </r>
    <r>
      <rPr>
        <sz val="8"/>
        <rFont val="ＭＳ Ｐゴシック"/>
        <family val="3"/>
        <charset val="128"/>
      </rPr>
      <t>（厚生年金基金加入者を除く)</t>
    </r>
    <rPh sb="0" eb="2">
      <t>コウセイ</t>
    </rPh>
    <rPh sb="2" eb="4">
      <t>ネンキン</t>
    </rPh>
    <rPh sb="4" eb="6">
      <t>ホケン</t>
    </rPh>
    <rPh sb="6" eb="7">
      <t>リョウ</t>
    </rPh>
    <rPh sb="9" eb="11">
      <t>コウセイ</t>
    </rPh>
    <rPh sb="11" eb="13">
      <t>ネンキン</t>
    </rPh>
    <rPh sb="13" eb="15">
      <t>キキン</t>
    </rPh>
    <rPh sb="15" eb="18">
      <t>カニュウシャ</t>
    </rPh>
    <rPh sb="19" eb="20">
      <t>ノゾ</t>
    </rPh>
    <phoneticPr fontId="8"/>
  </si>
  <si>
    <t>山梨県</t>
  </si>
  <si>
    <t>都道府県</t>
  </si>
  <si>
    <t>一般保険料率</t>
  </si>
  <si>
    <t>健康保険料</t>
    <rPh sb="0" eb="2">
      <t>ケンコウ</t>
    </rPh>
    <rPh sb="2" eb="4">
      <t>ホケン</t>
    </rPh>
    <rPh sb="4" eb="5">
      <t>リョウ</t>
    </rPh>
    <phoneticPr fontId="8"/>
  </si>
  <si>
    <t>介護保険料</t>
    <rPh sb="0" eb="2">
      <t>カイゴ</t>
    </rPh>
    <rPh sb="2" eb="5">
      <t>ホケンリョウ</t>
    </rPh>
    <phoneticPr fontId="8"/>
  </si>
  <si>
    <r>
      <rPr>
        <sz val="12"/>
        <rFont val="HGS創英角ｺﾞｼｯｸUB"/>
        <family val="3"/>
        <charset val="128"/>
      </rPr>
      <t>健康保険料＋介護保険料</t>
    </r>
    <r>
      <rPr>
        <sz val="11"/>
        <rFont val="ＭＳ Ｐゴシック"/>
        <family val="3"/>
        <charset val="128"/>
      </rPr>
      <t/>
    </r>
    <rPh sb="0" eb="2">
      <t>ケンコウ</t>
    </rPh>
    <rPh sb="2" eb="5">
      <t>ホケンリョウ</t>
    </rPh>
    <rPh sb="6" eb="8">
      <t>カイゴ</t>
    </rPh>
    <rPh sb="8" eb="11">
      <t>ホケンリョウ</t>
    </rPh>
    <phoneticPr fontId="8"/>
  </si>
  <si>
    <r>
      <rPr>
        <sz val="12"/>
        <rFont val="HGS創英角ｺﾞｼｯｸUB"/>
        <family val="3"/>
        <charset val="128"/>
      </rPr>
      <t>一般</t>
    </r>
    <r>
      <rPr>
        <sz val="11"/>
        <rFont val="ＭＳ Ｐゴシック"/>
        <family val="3"/>
        <charset val="128"/>
      </rPr>
      <t/>
    </r>
    <rPh sb="0" eb="2">
      <t>イッパン</t>
    </rPh>
    <phoneticPr fontId="8"/>
  </si>
  <si>
    <t>支部を選択してください</t>
    <rPh sb="0" eb="2">
      <t>シブ</t>
    </rPh>
    <rPh sb="3" eb="5">
      <t>センタク</t>
    </rPh>
    <phoneticPr fontId="3"/>
  </si>
  <si>
    <t>令和8年度</t>
    <phoneticPr fontId="3"/>
  </si>
  <si>
    <t>介護保険第2号に該当しない被保険者</t>
    <phoneticPr fontId="3"/>
  </si>
  <si>
    <t>介護保険料第2号被保険者</t>
    <phoneticPr fontId="3"/>
  </si>
  <si>
    <t>(坑内員・船員以外)</t>
    <phoneticPr fontId="3"/>
  </si>
  <si>
    <t>全額</t>
    <rPh sb="0" eb="2">
      <t>ゼンガク</t>
    </rPh>
    <phoneticPr fontId="8"/>
  </si>
  <si>
    <t>折半額</t>
    <rPh sb="0" eb="2">
      <t>セッパン</t>
    </rPh>
    <rPh sb="2" eb="3">
      <t>ガク</t>
    </rPh>
    <phoneticPr fontId="8"/>
  </si>
  <si>
    <t>全額</t>
  </si>
  <si>
    <t>折半額</t>
  </si>
  <si>
    <t>北海道</t>
  </si>
  <si>
    <t>等級</t>
  </si>
  <si>
    <t>月額</t>
  </si>
  <si>
    <t>日額</t>
  </si>
  <si>
    <t>円以上</t>
  </si>
  <si>
    <t>円未満</t>
  </si>
  <si>
    <t>青森県</t>
  </si>
  <si>
    <t>～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</si>
  <si>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</si>
  <si>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</si>
  <si>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</si>
  <si>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</si>
  <si>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</si>
  <si>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</si>
  <si>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</si>
  <si>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</si>
  <si>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</si>
  <si>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</si>
  <si>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</si>
  <si>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</si>
  <si>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</si>
  <si>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</si>
  <si>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</si>
  <si>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</si>
  <si>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</si>
  <si>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</si>
  <si>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</si>
  <si>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</si>
  <si>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</si>
  <si>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</si>
  <si>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</si>
  <si>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</si>
  <si>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</si>
  <si>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</si>
  <si>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</si>
  <si>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</si>
  <si>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</si>
  <si>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</si>
  <si>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</si>
  <si>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</si>
  <si>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</si>
  <si>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</si>
  <si>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</si>
  <si>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</si>
  <si>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</si>
  <si>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</si>
  <si>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</si>
  <si>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</si>
  <si>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</si>
  <si>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</si>
  <si>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</si>
  <si>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</si>
  <si>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健康保険料率適用</t>
    <rPh sb="0" eb="2">
      <t>ケンコウ</t>
    </rPh>
    <rPh sb="2" eb="5">
      <t>ホケンリョウ</t>
    </rPh>
    <rPh sb="5" eb="6">
      <t>リツ</t>
    </rPh>
    <rPh sb="6" eb="8">
      <t>テキヨウ</t>
    </rPh>
    <phoneticPr fontId="8"/>
  </si>
  <si>
    <t>介護保険料率適用</t>
    <rPh sb="0" eb="2">
      <t>カイゴ</t>
    </rPh>
    <rPh sb="2" eb="5">
      <t>ホケンリョウ</t>
    </rPh>
    <rPh sb="5" eb="6">
      <t>リツ</t>
    </rPh>
    <rPh sb="6" eb="8">
      <t>テキヨウ</t>
    </rPh>
    <phoneticPr fontId="3"/>
  </si>
  <si>
    <t>厚生年金保険料率適用</t>
    <rPh sb="0" eb="2">
      <t>コウセイ</t>
    </rPh>
    <rPh sb="2" eb="4">
      <t>ネンキン</t>
    </rPh>
    <rPh sb="4" eb="7">
      <t>ホケンリョウ</t>
    </rPh>
    <rPh sb="7" eb="8">
      <t>リツ</t>
    </rPh>
    <rPh sb="8" eb="10">
      <t>テキヨウ</t>
    </rPh>
    <phoneticPr fontId="3"/>
  </si>
  <si>
    <t>子ども・子育て拠出金率適用</t>
    <rPh sb="0" eb="1">
      <t>コ</t>
    </rPh>
    <rPh sb="4" eb="6">
      <t>コソダ</t>
    </rPh>
    <rPh sb="7" eb="10">
      <t>キョシュツキン</t>
    </rPh>
    <rPh sb="10" eb="11">
      <t>リツ</t>
    </rPh>
    <rPh sb="11" eb="13">
      <t>テキヨウ</t>
    </rPh>
    <phoneticPr fontId="3"/>
  </si>
  <si>
    <t>令和8年3月分から</t>
    <rPh sb="0" eb="2">
      <t>レイワ</t>
    </rPh>
    <rPh sb="3" eb="4">
      <t>ネン</t>
    </rPh>
    <rPh sb="5" eb="7">
      <t>ガツブン</t>
    </rPh>
    <phoneticPr fontId="3"/>
  </si>
  <si>
    <t xml:space="preserve">平成29年9月分から  </t>
    <rPh sb="0" eb="2">
      <t>ヘイセイ</t>
    </rPh>
    <rPh sb="4" eb="5">
      <t>ネン</t>
    </rPh>
    <rPh sb="6" eb="8">
      <t>ガツブン</t>
    </rPh>
    <phoneticPr fontId="3"/>
  </si>
  <si>
    <t>令和2年4月分から</t>
    <rPh sb="0" eb="2">
      <t>レイワ</t>
    </rPh>
    <rPh sb="3" eb="4">
      <t>ネン</t>
    </rPh>
    <rPh sb="5" eb="7">
      <t>ガツブン</t>
    </rPh>
    <phoneticPr fontId="3"/>
  </si>
  <si>
    <t>健康保険料・厚生年金保険料について</t>
    <rPh sb="0" eb="2">
      <t>ケンコウ</t>
    </rPh>
    <rPh sb="2" eb="5">
      <t>ホケンリョウ</t>
    </rPh>
    <rPh sb="6" eb="8">
      <t>コウセイ</t>
    </rPh>
    <rPh sb="8" eb="10">
      <t>ネンキン</t>
    </rPh>
    <rPh sb="10" eb="13">
      <t>ホケンリョウ</t>
    </rPh>
    <phoneticPr fontId="3"/>
  </si>
  <si>
    <t>●　被保険者負担分（保険料額表の折半額）に円未満の端数がある場合</t>
    <rPh sb="10" eb="13">
      <t>ホケンリョウ</t>
    </rPh>
    <rPh sb="13" eb="14">
      <t>ガク</t>
    </rPh>
    <phoneticPr fontId="8"/>
  </si>
  <si>
    <r>
      <t>①事業主が、給与から被保険者負担分を控除する場合、</t>
    </r>
    <r>
      <rPr>
        <u/>
        <sz val="12"/>
        <rFont val="HG丸ｺﾞｼｯｸM-PRO"/>
        <family val="3"/>
        <charset val="128"/>
      </rPr>
      <t>被保険者負担分の端数が５０銭以下の場合は切り捨て、</t>
    </r>
    <phoneticPr fontId="8"/>
  </si>
  <si>
    <r>
      <t>　</t>
    </r>
    <r>
      <rPr>
        <u/>
        <sz val="12"/>
        <rFont val="HG丸ｺﾞｼｯｸM-PRO"/>
        <family val="3"/>
        <charset val="128"/>
      </rPr>
      <t>５０銭を超える場合は切り上げて１円</t>
    </r>
    <r>
      <rPr>
        <sz val="12"/>
        <rFont val="HG丸ｺﾞｼｯｸM-PRO"/>
        <family val="3"/>
        <charset val="128"/>
      </rPr>
      <t>となります。</t>
    </r>
    <phoneticPr fontId="8"/>
  </si>
  <si>
    <t>②被保険者が、被保険者負担分を事業主へ現金で支払う場合、被保険者負担分の端数が５０銭未満の場合は切り捨て、</t>
    <phoneticPr fontId="8"/>
  </si>
  <si>
    <t>　５０銭以上の場合は切り上げて１円となります。</t>
    <rPh sb="4" eb="6">
      <t>イジョウ</t>
    </rPh>
    <phoneticPr fontId="8"/>
  </si>
  <si>
    <t xml:space="preserve"> (注)①②にかかわらず、事業主と被保険者の間で特約がある場合には、特約に基づき端数処理をすることができます。</t>
    <phoneticPr fontId="8"/>
  </si>
  <si>
    <t>●　納入告知書の保険料額について</t>
    <rPh sb="2" eb="4">
      <t>ノウニュウ</t>
    </rPh>
    <rPh sb="4" eb="7">
      <t>コクチショ</t>
    </rPh>
    <rPh sb="8" eb="11">
      <t>ホケンリョウ</t>
    </rPh>
    <rPh sb="11" eb="12">
      <t>ガク</t>
    </rPh>
    <phoneticPr fontId="8"/>
  </si>
  <si>
    <t>　納入告知書の保険料額は、被保険者個々の保険料額を合算した金額となります。</t>
    <rPh sb="1" eb="3">
      <t>ノウニュウ</t>
    </rPh>
    <rPh sb="3" eb="6">
      <t>コクチショ</t>
    </rPh>
    <rPh sb="7" eb="10">
      <t>ホケンリョウ</t>
    </rPh>
    <rPh sb="10" eb="11">
      <t>ガク</t>
    </rPh>
    <rPh sb="13" eb="17">
      <t>ヒホケンシャ</t>
    </rPh>
    <rPh sb="17" eb="19">
      <t>ココ</t>
    </rPh>
    <rPh sb="20" eb="23">
      <t>ホケンリョウ</t>
    </rPh>
    <rPh sb="23" eb="24">
      <t>ガク</t>
    </rPh>
    <rPh sb="25" eb="27">
      <t>ガッサン</t>
    </rPh>
    <rPh sb="29" eb="31">
      <t>キンガク</t>
    </rPh>
    <phoneticPr fontId="8"/>
  </si>
  <si>
    <r>
      <t>　ただし、その</t>
    </r>
    <r>
      <rPr>
        <u/>
        <sz val="12"/>
        <rFont val="HG丸ｺﾞｼｯｸM-PRO"/>
        <family val="3"/>
        <charset val="128"/>
      </rPr>
      <t>合算した金額に円未満の端数がある場合は、その端数を切り捨てた額</t>
    </r>
    <r>
      <rPr>
        <sz val="12"/>
        <rFont val="HG丸ｺﾞｼｯｸM-PRO"/>
        <family val="3"/>
        <charset val="128"/>
      </rPr>
      <t>となります。</t>
    </r>
    <rPh sb="14" eb="17">
      <t>エンミマン</t>
    </rPh>
    <rPh sb="18" eb="20">
      <t>ハスウ</t>
    </rPh>
    <rPh sb="23" eb="25">
      <t>バアイ</t>
    </rPh>
    <rPh sb="29" eb="31">
      <t>ハスウ</t>
    </rPh>
    <rPh sb="32" eb="33">
      <t>キ</t>
    </rPh>
    <rPh sb="34" eb="35">
      <t>ス</t>
    </rPh>
    <rPh sb="37" eb="38">
      <t>ガク</t>
    </rPh>
    <phoneticPr fontId="8"/>
  </si>
  <si>
    <t>●　賞与に係る保険料について</t>
    <rPh sb="2" eb="4">
      <t>ショウヨ</t>
    </rPh>
    <rPh sb="5" eb="6">
      <t>カカ</t>
    </rPh>
    <rPh sb="7" eb="10">
      <t>ホケンリョウ</t>
    </rPh>
    <phoneticPr fontId="8"/>
  </si>
  <si>
    <t>　賞与に係る保険料 ＝ 賞与額から1,000円未満の端数を切り捨てた額(標準賞与額) ☓ 各保険料率</t>
    <rPh sb="1" eb="3">
      <t>ショウヨ</t>
    </rPh>
    <rPh sb="4" eb="5">
      <t>カカ</t>
    </rPh>
    <rPh sb="6" eb="9">
      <t>ホケンリョウ</t>
    </rPh>
    <rPh sb="45" eb="46">
      <t>カク</t>
    </rPh>
    <phoneticPr fontId="8"/>
  </si>
  <si>
    <t>　＜標準賞与額の上限＞</t>
    <phoneticPr fontId="8"/>
  </si>
  <si>
    <r>
      <t>健康保険、介護保険・・・年間</t>
    </r>
    <r>
      <rPr>
        <sz val="10"/>
        <rFont val="HG丸ｺﾞｼｯｸM-PRO"/>
        <family val="3"/>
        <charset val="128"/>
      </rPr>
      <t xml:space="preserve">(毎年4月1日から翌年3月31日までの累計額) </t>
    </r>
    <r>
      <rPr>
        <sz val="14"/>
        <rFont val="HGP創英角ｺﾞｼｯｸUB"/>
        <family val="3"/>
        <charset val="128"/>
      </rPr>
      <t>573万円</t>
    </r>
    <rPh sb="5" eb="9">
      <t>カイゴホケン</t>
    </rPh>
    <rPh sb="41" eb="43">
      <t>マンエン</t>
    </rPh>
    <phoneticPr fontId="3"/>
  </si>
  <si>
    <r>
      <t xml:space="preserve">厚生年金保険、子ども・子育て拠出金・・・１か月あたり </t>
    </r>
    <r>
      <rPr>
        <sz val="14"/>
        <color theme="1"/>
        <rFont val="HGP創英角ｺﾞｼｯｸUB"/>
        <family val="3"/>
        <charset val="128"/>
      </rPr>
      <t>150万円</t>
    </r>
    <rPh sb="7" eb="8">
      <t>コ</t>
    </rPh>
    <rPh sb="11" eb="13">
      <t>コソダ</t>
    </rPh>
    <phoneticPr fontId="3"/>
  </si>
  <si>
    <t>●　健康保険と厚生年金の対象者について</t>
    <rPh sb="2" eb="4">
      <t>ケンコウ</t>
    </rPh>
    <rPh sb="4" eb="6">
      <t>ホケン</t>
    </rPh>
    <rPh sb="7" eb="9">
      <t>コウセイ</t>
    </rPh>
    <rPh sb="9" eb="11">
      <t>ネンキン</t>
    </rPh>
    <rPh sb="12" eb="15">
      <t>タイショウシャ</t>
    </rPh>
    <phoneticPr fontId="8"/>
  </si>
  <si>
    <t xml:space="preserve">  健康保険の被保険者・・・75歳未満</t>
    <rPh sb="2" eb="4">
      <t>ケンコウ</t>
    </rPh>
    <rPh sb="4" eb="6">
      <t>ホケン</t>
    </rPh>
    <rPh sb="7" eb="11">
      <t>ヒホケンシャ</t>
    </rPh>
    <rPh sb="16" eb="17">
      <t>サイ</t>
    </rPh>
    <rPh sb="17" eb="19">
      <t>ミマン</t>
    </rPh>
    <phoneticPr fontId="8"/>
  </si>
  <si>
    <t xml:space="preserve">  厚生年金の被保険者・・・70歳未満</t>
    <rPh sb="2" eb="4">
      <t>コウセイ</t>
    </rPh>
    <rPh sb="4" eb="6">
      <t>ネンキン</t>
    </rPh>
    <rPh sb="7" eb="11">
      <t>ヒホケンシャ</t>
    </rPh>
    <rPh sb="16" eb="19">
      <t>サイミマン</t>
    </rPh>
    <phoneticPr fontId="3"/>
  </si>
  <si>
    <t>●　任意継続被保険者の標準報酬月額について</t>
    <rPh sb="2" eb="4">
      <t>ニンイ</t>
    </rPh>
    <rPh sb="4" eb="6">
      <t>ケイゾク</t>
    </rPh>
    <rPh sb="6" eb="10">
      <t>ヒホケンシャ</t>
    </rPh>
    <rPh sb="11" eb="13">
      <t>ヒョウジュン</t>
    </rPh>
    <rPh sb="13" eb="15">
      <t>ホウシュウ</t>
    </rPh>
    <rPh sb="15" eb="17">
      <t>ゲツガク</t>
    </rPh>
    <phoneticPr fontId="8"/>
  </si>
  <si>
    <r>
      <t xml:space="preserve">  協会けんぽの任意継続被保険者に関する標準報酬月額の上限(令和８年度)・・・ </t>
    </r>
    <r>
      <rPr>
        <sz val="14"/>
        <rFont val="HG丸ｺﾞｼｯｸM-PRO"/>
        <family val="3"/>
        <charset val="128"/>
      </rPr>
      <t>32万円</t>
    </r>
    <rPh sb="2" eb="4">
      <t>キョウカイ</t>
    </rPh>
    <rPh sb="8" eb="10">
      <t>ニンイ</t>
    </rPh>
    <rPh sb="10" eb="12">
      <t>ケイゾク</t>
    </rPh>
    <rPh sb="12" eb="16">
      <t>ヒホケンシャ</t>
    </rPh>
    <rPh sb="17" eb="18">
      <t>カン</t>
    </rPh>
    <rPh sb="20" eb="22">
      <t>ヒョウジュン</t>
    </rPh>
    <rPh sb="22" eb="24">
      <t>ホウシュウ</t>
    </rPh>
    <rPh sb="24" eb="26">
      <t>ゲツガク</t>
    </rPh>
    <rPh sb="27" eb="29">
      <t>ジョウゲン</t>
    </rPh>
    <rPh sb="30" eb="32">
      <t>レイワ</t>
    </rPh>
    <rPh sb="33" eb="35">
      <t>ネンド</t>
    </rPh>
    <rPh sb="42" eb="44">
      <t>マンエン</t>
    </rPh>
    <phoneticPr fontId="8"/>
  </si>
  <si>
    <t>介護保険について</t>
    <rPh sb="0" eb="2">
      <t>カイゴ</t>
    </rPh>
    <rPh sb="2" eb="4">
      <t>ホケン</t>
    </rPh>
    <phoneticPr fontId="3"/>
  </si>
  <si>
    <t>●</t>
    <phoneticPr fontId="8"/>
  </si>
  <si>
    <t>介護保険第2号被保険者・・・40歳～64歳</t>
    <rPh sb="0" eb="2">
      <t>カイゴ</t>
    </rPh>
    <rPh sb="2" eb="4">
      <t>ホケン</t>
    </rPh>
    <rPh sb="4" eb="5">
      <t>ダイ</t>
    </rPh>
    <rPh sb="6" eb="7">
      <t>ゴウ</t>
    </rPh>
    <rPh sb="7" eb="11">
      <t>ヒホケンシャ</t>
    </rPh>
    <rPh sb="16" eb="17">
      <t>サイ</t>
    </rPh>
    <rPh sb="20" eb="21">
      <t>サイ</t>
    </rPh>
    <phoneticPr fontId="3"/>
  </si>
  <si>
    <t xml:space="preserve">   介護保険料は、給料から徴収</t>
    <rPh sb="3" eb="5">
      <t>カイゴ</t>
    </rPh>
    <rPh sb="5" eb="8">
      <t>ホケンリョウ</t>
    </rPh>
    <rPh sb="10" eb="12">
      <t>キュウリョウ</t>
    </rPh>
    <rPh sb="14" eb="16">
      <t>チョウシュウ</t>
    </rPh>
    <phoneticPr fontId="8"/>
  </si>
  <si>
    <t>介護保険第1号被保険者・・・65歳～</t>
    <rPh sb="0" eb="2">
      <t>カイゴ</t>
    </rPh>
    <rPh sb="2" eb="4">
      <t>ホケン</t>
    </rPh>
    <rPh sb="4" eb="5">
      <t>ダイ</t>
    </rPh>
    <rPh sb="6" eb="7">
      <t>ゴウ</t>
    </rPh>
    <rPh sb="7" eb="11">
      <t>ヒホケンシャ</t>
    </rPh>
    <rPh sb="16" eb="17">
      <t>サイ</t>
    </rPh>
    <phoneticPr fontId="3"/>
  </si>
  <si>
    <t xml:space="preserve">  介護保険料は、年金から徴収されるか、個別に市町村に納付</t>
    <rPh sb="2" eb="4">
      <t>カイゴ</t>
    </rPh>
    <rPh sb="4" eb="7">
      <t>ホケンリョウ</t>
    </rPh>
    <rPh sb="9" eb="11">
      <t>ネンキン</t>
    </rPh>
    <rPh sb="13" eb="15">
      <t>チョウシュウ</t>
    </rPh>
    <rPh sb="20" eb="22">
      <t>コベツ</t>
    </rPh>
    <rPh sb="23" eb="26">
      <t>シチョウソン</t>
    </rPh>
    <rPh sb="27" eb="29">
      <t>ノウフ</t>
    </rPh>
    <phoneticPr fontId="3"/>
  </si>
  <si>
    <r>
      <t>子ども・子育て</t>
    </r>
    <r>
      <rPr>
        <b/>
        <sz val="22"/>
        <rFont val="Meiryo UI"/>
        <family val="3"/>
        <charset val="128"/>
      </rPr>
      <t>支援金</t>
    </r>
    <r>
      <rPr>
        <b/>
        <sz val="22"/>
        <rFont val="HG丸ｺﾞｼｯｸM-PRO"/>
        <family val="3"/>
        <charset val="128"/>
      </rPr>
      <t>について</t>
    </r>
    <rPh sb="0" eb="1">
      <t>コ</t>
    </rPh>
    <rPh sb="4" eb="6">
      <t>コソダ</t>
    </rPh>
    <rPh sb="7" eb="10">
      <t>シエンキン</t>
    </rPh>
    <phoneticPr fontId="3"/>
  </si>
  <si>
    <t>　令和8年4月(5月納付分)から、子育て世代を支える新しい分かち合い・連帯の仕組みとして、子ども・子育て支援金制度が</t>
    <rPh sb="1" eb="3">
      <t>レイワ</t>
    </rPh>
    <rPh sb="4" eb="5">
      <t>ネン</t>
    </rPh>
    <rPh sb="6" eb="7">
      <t>ガツ</t>
    </rPh>
    <rPh sb="9" eb="13">
      <t>ガツノウフブン</t>
    </rPh>
    <rPh sb="17" eb="19">
      <t>コソダ</t>
    </rPh>
    <rPh sb="20" eb="22">
      <t>セダイ</t>
    </rPh>
    <rPh sb="23" eb="24">
      <t>ササ</t>
    </rPh>
    <rPh sb="26" eb="27">
      <t>アタラ</t>
    </rPh>
    <rPh sb="29" eb="30">
      <t>ワ</t>
    </rPh>
    <rPh sb="32" eb="33">
      <t>ア</t>
    </rPh>
    <rPh sb="35" eb="37">
      <t>レンタイ</t>
    </rPh>
    <rPh sb="38" eb="40">
      <t>シク</t>
    </rPh>
    <rPh sb="45" eb="46">
      <t>コ</t>
    </rPh>
    <rPh sb="49" eb="51">
      <t>コソダ</t>
    </rPh>
    <rPh sb="52" eb="54">
      <t>シエン</t>
    </rPh>
    <rPh sb="54" eb="55">
      <t>キン</t>
    </rPh>
    <rPh sb="55" eb="57">
      <t>セイド</t>
    </rPh>
    <phoneticPr fontId="8"/>
  </si>
  <si>
    <r>
      <t>始まります。</t>
    </r>
    <r>
      <rPr>
        <b/>
        <u/>
        <sz val="12"/>
        <rFont val="HG丸ｺﾞｼｯｸM-PRO"/>
        <family val="3"/>
        <charset val="128"/>
      </rPr>
      <t>子ども・子育て支援金は、労使折半で負担</t>
    </r>
    <r>
      <rPr>
        <sz val="12"/>
        <rFont val="HG丸ｺﾞｼｯｸM-PRO"/>
        <family val="3"/>
        <charset val="128"/>
      </rPr>
      <t>します。</t>
    </r>
    <rPh sb="6" eb="7">
      <t>コ</t>
    </rPh>
    <rPh sb="10" eb="12">
      <t>コソダ</t>
    </rPh>
    <rPh sb="13" eb="16">
      <t>シエンキン</t>
    </rPh>
    <rPh sb="18" eb="22">
      <t>ロウシセッパン</t>
    </rPh>
    <rPh sb="23" eb="25">
      <t>フタン</t>
    </rPh>
    <phoneticPr fontId="8"/>
  </si>
  <si>
    <t>子ども・子育て支援金率・・・</t>
    <rPh sb="0" eb="1">
      <t>コ</t>
    </rPh>
    <rPh sb="4" eb="6">
      <t>コソダ</t>
    </rPh>
    <rPh sb="7" eb="11">
      <t>シエンキンリツ</t>
    </rPh>
    <phoneticPr fontId="3"/>
  </si>
  <si>
    <r>
      <rPr>
        <b/>
        <sz val="12"/>
        <rFont val="HG丸ｺﾞｼｯｸM-PRO"/>
        <family val="3"/>
        <charset val="128"/>
      </rPr>
      <t>0.23％</t>
    </r>
    <r>
      <rPr>
        <sz val="12"/>
        <rFont val="HG丸ｺﾞｼｯｸM-PRO"/>
        <family val="3"/>
        <charset val="128"/>
      </rPr>
      <t>(折半0.115％)(令和８年４月～)</t>
    </r>
    <rPh sb="6" eb="8">
      <t>セッパン</t>
    </rPh>
    <rPh sb="16" eb="18">
      <t>レイワ</t>
    </rPh>
    <rPh sb="19" eb="20">
      <t>ネン</t>
    </rPh>
    <rPh sb="21" eb="22">
      <t>ガツ</t>
    </rPh>
    <phoneticPr fontId="3"/>
  </si>
  <si>
    <r>
      <t>子ども・子育て</t>
    </r>
    <r>
      <rPr>
        <b/>
        <sz val="22"/>
        <rFont val="Meiryo UI"/>
        <family val="3"/>
        <charset val="128"/>
      </rPr>
      <t>拠出金</t>
    </r>
    <r>
      <rPr>
        <b/>
        <sz val="22"/>
        <rFont val="HG丸ｺﾞｼｯｸM-PRO"/>
        <family val="3"/>
        <charset val="128"/>
      </rPr>
      <t>(</t>
    </r>
    <r>
      <rPr>
        <b/>
        <sz val="16"/>
        <rFont val="HG丸ｺﾞｼｯｸM-PRO"/>
        <family val="3"/>
        <charset val="128"/>
      </rPr>
      <t>旧</t>
    </r>
    <r>
      <rPr>
        <b/>
        <sz val="22"/>
        <rFont val="HG丸ｺﾞｼｯｸM-PRO"/>
        <family val="3"/>
        <charset val="128"/>
      </rPr>
      <t>児童手当拠出金)について</t>
    </r>
    <rPh sb="0" eb="1">
      <t>コ</t>
    </rPh>
    <rPh sb="4" eb="6">
      <t>コソダ</t>
    </rPh>
    <rPh sb="7" eb="10">
      <t>キョシュツキン</t>
    </rPh>
    <rPh sb="11" eb="12">
      <t>キュウ</t>
    </rPh>
    <rPh sb="12" eb="14">
      <t>ジドウ</t>
    </rPh>
    <rPh sb="14" eb="16">
      <t>テアテ</t>
    </rPh>
    <rPh sb="16" eb="19">
      <t>キョシュツキン</t>
    </rPh>
    <phoneticPr fontId="3"/>
  </si>
  <si>
    <t>　厚生年金保険の被保険者を使用する事業主は、児童手当の支給に要する費用の一部として</t>
    <rPh sb="1" eb="3">
      <t>コウセイ</t>
    </rPh>
    <rPh sb="3" eb="5">
      <t>ネンキン</t>
    </rPh>
    <rPh sb="5" eb="7">
      <t>ホケン</t>
    </rPh>
    <rPh sb="8" eb="12">
      <t>ヒホケンシャ</t>
    </rPh>
    <rPh sb="13" eb="15">
      <t>シヨウ</t>
    </rPh>
    <rPh sb="17" eb="20">
      <t>ジギョウヌシ</t>
    </rPh>
    <rPh sb="22" eb="24">
      <t>ジドウ</t>
    </rPh>
    <rPh sb="24" eb="26">
      <t>テアテ</t>
    </rPh>
    <rPh sb="27" eb="29">
      <t>シキュウ</t>
    </rPh>
    <rPh sb="30" eb="31">
      <t>ヨウ</t>
    </rPh>
    <rPh sb="33" eb="35">
      <t>ヒヨウ</t>
    </rPh>
    <rPh sb="36" eb="38">
      <t>イチブ</t>
    </rPh>
    <phoneticPr fontId="8"/>
  </si>
  <si>
    <r>
      <rPr>
        <b/>
        <u/>
        <sz val="12"/>
        <rFont val="HG丸ｺﾞｼｯｸM-PRO"/>
        <family val="3"/>
        <charset val="128"/>
      </rPr>
      <t>子ども・子育て拠出金を全額負担(全額事業主負担)</t>
    </r>
    <r>
      <rPr>
        <sz val="12"/>
        <rFont val="HG丸ｺﾞｼｯｸM-PRO"/>
        <family val="3"/>
        <charset val="128"/>
      </rPr>
      <t>します。</t>
    </r>
    <rPh sb="0" eb="28">
      <t>ゼンガクジギョウヌシフタン</t>
    </rPh>
    <phoneticPr fontId="8"/>
  </si>
  <si>
    <t>　子ども・子育て拠出金 ＝ 「被保険者個々の厚生年金保険の標準報酬月額及び標準賞与額 ☓ 拠出金率」の総額</t>
    <rPh sb="1" eb="2">
      <t>コ</t>
    </rPh>
    <rPh sb="5" eb="7">
      <t>コソダ</t>
    </rPh>
    <rPh sb="37" eb="39">
      <t>ヒョウジュン</t>
    </rPh>
    <rPh sb="39" eb="41">
      <t>ショウヨ</t>
    </rPh>
    <rPh sb="41" eb="42">
      <t>ガク</t>
    </rPh>
    <rPh sb="45" eb="47">
      <t>キョシュツ</t>
    </rPh>
    <rPh sb="47" eb="48">
      <t>キン</t>
    </rPh>
    <rPh sb="48" eb="49">
      <t>リツ</t>
    </rPh>
    <rPh sb="51" eb="53">
      <t>ソウガク</t>
    </rPh>
    <phoneticPr fontId="8"/>
  </si>
  <si>
    <t>子ども・子育て拠出金率・・・</t>
    <rPh sb="0" eb="1">
      <t>コ</t>
    </rPh>
    <rPh sb="4" eb="6">
      <t>コソダ</t>
    </rPh>
    <rPh sb="7" eb="10">
      <t>キョシュツキン</t>
    </rPh>
    <rPh sb="10" eb="11">
      <t>リツ</t>
    </rPh>
    <phoneticPr fontId="3"/>
  </si>
  <si>
    <r>
      <rPr>
        <b/>
        <sz val="12"/>
        <rFont val="HG丸ｺﾞｼｯｸM-PRO"/>
        <family val="3"/>
        <charset val="128"/>
      </rPr>
      <t>0.3６％</t>
    </r>
    <r>
      <rPr>
        <sz val="12"/>
        <rFont val="HG丸ｺﾞｼｯｸM-PRO"/>
        <family val="3"/>
        <charset val="128"/>
      </rPr>
      <t>(令和2年4月～)</t>
    </r>
    <rPh sb="6" eb="8">
      <t>レイワ</t>
    </rPh>
    <rPh sb="9" eb="10">
      <t>ネン</t>
    </rPh>
    <rPh sb="11" eb="12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</si>
</sst>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%"/>
    <numFmt numFmtId="177" formatCode="#,##0.0;[Red]\-#,##0.0"/>
  </numFmts>
  <fonts count="4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20"/>
      <name val="HG丸ｺﾞｼｯｸM-PRO"/>
      <family val="3"/>
      <charset val="128"/>
    </font>
    <font>
      <b/>
      <sz val="22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b/>
      <sz val="18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1"/>
      <color theme="0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8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name val="HGS創英角ｺﾞｼｯｸUB"/>
      <family val="3"/>
      <charset val="128"/>
    </font>
    <font>
      <sz val="12"/>
      <name val="ＭＳ Ｐゴシック"/>
      <family val="3"/>
      <charset val="128"/>
    </font>
    <font>
      <sz val="12"/>
      <color rgb="FF545454"/>
      <name val="ＭＳ 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rgb="FF545454"/>
      <name val="Arial"/>
      <family val="2"/>
    </font>
    <font>
      <b/>
      <sz val="11"/>
      <name val="ＭＳ Ｐゴシック"/>
      <family val="3"/>
      <charset val="128"/>
    </font>
    <font>
      <sz val="12"/>
      <name val="HGP創英角ｺﾞｼｯｸUB"/>
      <family val="3"/>
      <charset val="128"/>
    </font>
    <font>
      <sz val="11"/>
      <name val="HGS創英角ｺﾞｼｯｸUB"/>
      <family val="3"/>
      <charset val="128"/>
    </font>
    <font>
      <sz val="14"/>
      <color theme="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14"/>
      <name val="HGP創英角ｺﾞｼｯｸUB"/>
      <family val="3"/>
      <charset val="128"/>
    </font>
    <font>
      <sz val="14"/>
      <name val="ＭＳ Ｐゴシック"/>
      <family val="3"/>
      <charset val="128"/>
    </font>
    <font>
      <u/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4"/>
      <name val="HGP創英角ｺﾞｼｯｸUB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theme="1"/>
      <name val="HG丸ｺﾞｼｯｸM-PRO"/>
      <family val="3"/>
      <charset val="128"/>
    </font>
    <font>
      <sz val="12"/>
      <color theme="1"/>
      <name val="ＭＳ Ｐゴシック"/>
      <family val="3"/>
      <charset val="128"/>
    </font>
    <font>
      <sz val="10"/>
      <name val="HG丸ｺﾞｼｯｸM-PRO"/>
      <family val="3"/>
      <charset val="128"/>
    </font>
    <font>
      <sz val="14"/>
      <color theme="1"/>
      <name val="HGP創英角ｺﾞｼｯｸUB"/>
      <family val="3"/>
      <charset val="128"/>
    </font>
    <font>
      <b/>
      <u/>
      <sz val="12"/>
      <name val="HG丸ｺﾞｼｯｸM-PRO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HG丸ｺﾞｼｯｸM-PRO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50"/>
      </patternFill>
    </fill>
    <fill>
      <patternFill patternType="solid">
        <fgColor theme="9" tint="0.39997558519241921"/>
        <bgColor indexed="43"/>
      </patternFill>
    </fill>
  </fills>
  <borders count="97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rgb="FFF0F0F0"/>
      </left>
      <right/>
      <top style="thin">
        <color rgb="FFF0F0F0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56">
    <xf numFmtId="0" fontId="0" fillId="0" borderId="0" xfId="0">
      <alignment vertical="center"/>
    </xf>
    <xf numFmtId="0" fontId="2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0" borderId="0" xfId="2" applyNumberFormat="1" applyFont="1" applyAlignment="1">
      <alignment horizontal="center" wrapText="1"/>
    </xf>
    <xf numFmtId="10" fontId="10" fillId="0" borderId="0" xfId="0" applyNumberFormat="1" applyFont="1" applyAlignment="1">
      <alignment horizontal="center" vertical="center" wrapText="1"/>
    </xf>
    <xf numFmtId="0" fontId="12" fillId="0" borderId="12" xfId="0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38" fontId="2" fillId="0" borderId="15" xfId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30" xfId="0" applyFont="1" applyBorder="1">
      <alignment vertical="center"/>
    </xf>
    <xf numFmtId="0" fontId="2" fillId="0" borderId="0" xfId="0" applyFont="1" applyAlignment="1">
      <alignment horizontal="center" vertical="center"/>
    </xf>
    <xf numFmtId="38" fontId="2" fillId="0" borderId="34" xfId="1" applyFont="1" applyBorder="1" applyAlignment="1">
      <alignment horizontal="center" vertical="center"/>
    </xf>
    <xf numFmtId="38" fontId="2" fillId="0" borderId="35" xfId="1" applyFont="1" applyBorder="1" applyAlignment="1">
      <alignment horizontal="center" vertical="center"/>
    </xf>
    <xf numFmtId="38" fontId="2" fillId="0" borderId="36" xfId="1" applyFont="1" applyBorder="1" applyAlignment="1">
      <alignment horizontal="center" vertical="center"/>
    </xf>
    <xf numFmtId="38" fontId="2" fillId="0" borderId="37" xfId="1" applyFont="1" applyBorder="1" applyAlignment="1">
      <alignment horizontal="center" vertical="center"/>
    </xf>
    <xf numFmtId="0" fontId="21" fillId="6" borderId="38" xfId="0" applyFont="1" applyFill="1" applyBorder="1" applyAlignment="1">
      <alignment horizontal="center" vertical="center" wrapText="1"/>
    </xf>
    <xf numFmtId="10" fontId="21" fillId="6" borderId="38" xfId="0" applyNumberFormat="1" applyFont="1" applyFill="1" applyBorder="1" applyAlignment="1">
      <alignment horizontal="center" vertical="center" wrapText="1"/>
    </xf>
    <xf numFmtId="38" fontId="17" fillId="0" borderId="16" xfId="1" applyFont="1" applyBorder="1" applyAlignment="1">
      <alignment horizontal="center" vertical="center"/>
    </xf>
    <xf numFmtId="38" fontId="20" fillId="0" borderId="40" xfId="1" applyFont="1" applyBorder="1" applyAlignment="1">
      <alignment horizontal="right"/>
    </xf>
    <xf numFmtId="38" fontId="20" fillId="0" borderId="41" xfId="1" applyFont="1" applyBorder="1" applyAlignment="1">
      <alignment horizontal="right"/>
    </xf>
    <xf numFmtId="38" fontId="20" fillId="0" borderId="42" xfId="1" applyFont="1" applyBorder="1" applyAlignment="1">
      <alignment horizontal="right"/>
    </xf>
    <xf numFmtId="10" fontId="22" fillId="0" borderId="43" xfId="2" applyNumberFormat="1" applyFont="1" applyBorder="1" applyAlignment="1" applyProtection="1">
      <alignment horizontal="right" vertical="center" indent="1"/>
      <protection hidden="1"/>
    </xf>
    <xf numFmtId="176" fontId="22" fillId="0" borderId="35" xfId="2" applyNumberFormat="1" applyFont="1" applyBorder="1" applyAlignment="1" applyProtection="1">
      <alignment horizontal="right" vertical="center" indent="1"/>
      <protection hidden="1"/>
    </xf>
    <xf numFmtId="10" fontId="22" fillId="0" borderId="34" xfId="2" applyNumberFormat="1" applyFont="1" applyBorder="1" applyAlignment="1">
      <alignment horizontal="right" vertical="center" indent="1"/>
    </xf>
    <xf numFmtId="10" fontId="22" fillId="0" borderId="36" xfId="2" applyNumberFormat="1" applyFont="1" applyBorder="1" applyAlignment="1" applyProtection="1">
      <alignment horizontal="right" vertical="center" indent="1"/>
      <protection hidden="1"/>
    </xf>
    <xf numFmtId="10" fontId="22" fillId="0" borderId="34" xfId="2" applyNumberFormat="1" applyFont="1" applyBorder="1" applyAlignment="1" applyProtection="1">
      <alignment horizontal="right" vertical="center" indent="1"/>
      <protection hidden="1"/>
    </xf>
    <xf numFmtId="10" fontId="22" fillId="0" borderId="15" xfId="1" quotePrefix="1" applyNumberFormat="1" applyFont="1" applyBorder="1" applyAlignment="1">
      <alignment horizontal="right" vertical="center" indent="1"/>
    </xf>
    <xf numFmtId="10" fontId="22" fillId="0" borderId="37" xfId="1" quotePrefix="1" applyNumberFormat="1" applyFont="1" applyBorder="1" applyAlignment="1" applyProtection="1">
      <alignment horizontal="right" vertical="center" indent="1"/>
      <protection hidden="1"/>
    </xf>
    <xf numFmtId="38" fontId="20" fillId="0" borderId="39" xfId="1" applyFont="1" applyBorder="1" applyAlignment="1">
      <alignment horizontal="center" vertical="center"/>
    </xf>
    <xf numFmtId="38" fontId="20" fillId="0" borderId="16" xfId="1" applyFont="1" applyBorder="1" applyAlignment="1">
      <alignment horizontal="center" vertical="center"/>
    </xf>
    <xf numFmtId="38" fontId="23" fillId="0" borderId="16" xfId="1" applyFont="1" applyBorder="1" applyAlignment="1">
      <alignment horizontal="right" vertical="center"/>
    </xf>
    <xf numFmtId="38" fontId="2" fillId="0" borderId="35" xfId="1" applyFont="1" applyBorder="1">
      <alignment vertical="center"/>
    </xf>
    <xf numFmtId="38" fontId="20" fillId="0" borderId="25" xfId="1" applyFont="1" applyBorder="1">
      <alignment vertical="center"/>
    </xf>
    <xf numFmtId="38" fontId="13" fillId="0" borderId="33" xfId="1" applyFont="1" applyBorder="1" applyAlignment="1">
      <alignment horizontal="center" vertical="center"/>
    </xf>
    <xf numFmtId="38" fontId="20" fillId="0" borderId="28" xfId="1" applyFont="1" applyBorder="1" applyAlignment="1">
      <alignment horizontal="right" vertical="center" shrinkToFit="1"/>
    </xf>
    <xf numFmtId="177" fontId="24" fillId="0" borderId="43" xfId="1" applyNumberFormat="1" applyFont="1" applyBorder="1" applyAlignment="1" applyProtection="1">
      <alignment horizontal="right" vertical="center"/>
      <protection hidden="1"/>
    </xf>
    <xf numFmtId="177" fontId="24" fillId="0" borderId="35" xfId="1" applyNumberFormat="1" applyFont="1" applyBorder="1" applyAlignment="1" applyProtection="1">
      <alignment horizontal="right" vertical="center"/>
      <protection hidden="1"/>
    </xf>
    <xf numFmtId="177" fontId="24" fillId="0" borderId="34" xfId="1" applyNumberFormat="1" applyFont="1" applyBorder="1" applyAlignment="1" applyProtection="1">
      <alignment horizontal="right" vertical="center"/>
      <protection hidden="1"/>
    </xf>
    <xf numFmtId="177" fontId="24" fillId="0" borderId="36" xfId="1" applyNumberFormat="1" applyFont="1" applyBorder="1" applyAlignment="1" applyProtection="1">
      <alignment horizontal="right" vertical="center"/>
      <protection hidden="1"/>
    </xf>
    <xf numFmtId="38" fontId="24" fillId="4" borderId="44" xfId="1" applyFont="1" applyFill="1" applyBorder="1" applyProtection="1">
      <alignment vertical="center"/>
      <protection hidden="1"/>
    </xf>
    <xf numFmtId="38" fontId="24" fillId="4" borderId="45" xfId="1" applyFont="1" applyFill="1" applyBorder="1" applyProtection="1">
      <alignment vertical="center"/>
      <protection hidden="1"/>
    </xf>
    <xf numFmtId="38" fontId="20" fillId="4" borderId="39" xfId="1" applyFont="1" applyFill="1" applyBorder="1" applyAlignment="1">
      <alignment horizontal="center" vertical="center"/>
    </xf>
    <xf numFmtId="38" fontId="20" fillId="4" borderId="16" xfId="1" applyFont="1" applyFill="1" applyBorder="1" applyAlignment="1">
      <alignment horizontal="center" vertical="center"/>
    </xf>
    <xf numFmtId="38" fontId="23" fillId="4" borderId="16" xfId="1" applyFont="1" applyFill="1" applyBorder="1" applyAlignment="1">
      <alignment horizontal="right" vertical="center"/>
    </xf>
    <xf numFmtId="38" fontId="2" fillId="4" borderId="35" xfId="1" applyFont="1" applyFill="1" applyBorder="1">
      <alignment vertical="center"/>
    </xf>
    <xf numFmtId="38" fontId="20" fillId="4" borderId="46" xfId="1" applyFont="1" applyFill="1" applyBorder="1" applyAlignment="1">
      <alignment horizontal="right" vertical="center"/>
    </xf>
    <xf numFmtId="38" fontId="13" fillId="4" borderId="47" xfId="1" applyFont="1" applyFill="1" applyBorder="1" applyAlignment="1">
      <alignment horizontal="center" vertical="center"/>
    </xf>
    <xf numFmtId="38" fontId="20" fillId="4" borderId="48" xfId="1" applyFont="1" applyFill="1" applyBorder="1" applyAlignment="1">
      <alignment horizontal="right" vertical="center" shrinkToFit="1"/>
    </xf>
    <xf numFmtId="177" fontId="24" fillId="3" borderId="43" xfId="1" applyNumberFormat="1" applyFont="1" applyFill="1" applyBorder="1" applyAlignment="1" applyProtection="1">
      <alignment horizontal="right" vertical="center"/>
      <protection hidden="1"/>
    </xf>
    <xf numFmtId="177" fontId="24" fillId="3" borderId="35" xfId="1" applyNumberFormat="1" applyFont="1" applyFill="1" applyBorder="1" applyAlignment="1" applyProtection="1">
      <alignment horizontal="right" vertical="center"/>
      <protection hidden="1"/>
    </xf>
    <xf numFmtId="177" fontId="24" fillId="3" borderId="34" xfId="1" applyNumberFormat="1" applyFont="1" applyFill="1" applyBorder="1" applyAlignment="1" applyProtection="1">
      <alignment horizontal="right" vertical="center"/>
      <protection hidden="1"/>
    </xf>
    <xf numFmtId="177" fontId="24" fillId="3" borderId="36" xfId="1" applyNumberFormat="1" applyFont="1" applyFill="1" applyBorder="1" applyAlignment="1" applyProtection="1">
      <alignment horizontal="right" vertical="center"/>
      <protection hidden="1"/>
    </xf>
    <xf numFmtId="38" fontId="24" fillId="4" borderId="49" xfId="1" applyFont="1" applyFill="1" applyBorder="1" applyProtection="1">
      <alignment vertical="center"/>
      <protection hidden="1"/>
    </xf>
    <xf numFmtId="38" fontId="24" fillId="4" borderId="50" xfId="1" applyFont="1" applyFill="1" applyBorder="1" applyProtection="1">
      <alignment vertical="center"/>
      <protection hidden="1"/>
    </xf>
    <xf numFmtId="38" fontId="20" fillId="0" borderId="46" xfId="1" applyFont="1" applyBorder="1" applyAlignment="1">
      <alignment horizontal="right" vertical="center"/>
    </xf>
    <xf numFmtId="38" fontId="13" fillId="0" borderId="47" xfId="1" applyFont="1" applyBorder="1" applyAlignment="1">
      <alignment horizontal="center" vertical="center"/>
    </xf>
    <xf numFmtId="38" fontId="20" fillId="0" borderId="48" xfId="1" applyFont="1" applyBorder="1" applyAlignment="1">
      <alignment horizontal="right" vertical="center" shrinkToFit="1"/>
    </xf>
    <xf numFmtId="177" fontId="24" fillId="0" borderId="17" xfId="1" applyNumberFormat="1" applyFont="1" applyBorder="1" applyAlignment="1" applyProtection="1">
      <alignment horizontal="right" vertical="center"/>
      <protection hidden="1"/>
    </xf>
    <xf numFmtId="38" fontId="20" fillId="4" borderId="51" xfId="1" applyFont="1" applyFill="1" applyBorder="1" applyAlignment="1">
      <alignment horizontal="center" vertical="center"/>
    </xf>
    <xf numFmtId="38" fontId="20" fillId="4" borderId="52" xfId="1" applyFont="1" applyFill="1" applyBorder="1" applyAlignment="1">
      <alignment horizontal="center" vertical="center"/>
    </xf>
    <xf numFmtId="38" fontId="23" fillId="4" borderId="52" xfId="1" applyFont="1" applyFill="1" applyBorder="1" applyAlignment="1">
      <alignment horizontal="right" vertical="center"/>
    </xf>
    <xf numFmtId="38" fontId="2" fillId="4" borderId="53" xfId="1" applyFont="1" applyFill="1" applyBorder="1">
      <alignment vertical="center"/>
    </xf>
    <xf numFmtId="38" fontId="20" fillId="4" borderId="54" xfId="1" applyFont="1" applyFill="1" applyBorder="1" applyAlignment="1">
      <alignment horizontal="right" vertical="center"/>
    </xf>
    <xf numFmtId="38" fontId="13" fillId="4" borderId="55" xfId="1" applyFont="1" applyFill="1" applyBorder="1" applyAlignment="1">
      <alignment horizontal="center" vertical="center"/>
    </xf>
    <xf numFmtId="38" fontId="20" fillId="4" borderId="56" xfId="1" applyFont="1" applyFill="1" applyBorder="1" applyAlignment="1">
      <alignment horizontal="right" vertical="center" shrinkToFit="1"/>
    </xf>
    <xf numFmtId="177" fontId="24" fillId="3" borderId="57" xfId="1" applyNumberFormat="1" applyFont="1" applyFill="1" applyBorder="1" applyAlignment="1" applyProtection="1">
      <alignment horizontal="right" vertical="center"/>
      <protection hidden="1"/>
    </xf>
    <xf numFmtId="177" fontId="24" fillId="3" borderId="53" xfId="1" applyNumberFormat="1" applyFont="1" applyFill="1" applyBorder="1" applyAlignment="1" applyProtection="1">
      <alignment horizontal="right" vertical="center"/>
      <protection hidden="1"/>
    </xf>
    <xf numFmtId="177" fontId="24" fillId="3" borderId="58" xfId="1" applyNumberFormat="1" applyFont="1" applyFill="1" applyBorder="1" applyAlignment="1" applyProtection="1">
      <alignment horizontal="right" vertical="center"/>
      <protection hidden="1"/>
    </xf>
    <xf numFmtId="177" fontId="24" fillId="3" borderId="59" xfId="1" applyNumberFormat="1" applyFont="1" applyFill="1" applyBorder="1" applyAlignment="1" applyProtection="1">
      <alignment horizontal="right" vertical="center"/>
      <protection hidden="1"/>
    </xf>
    <xf numFmtId="177" fontId="24" fillId="3" borderId="60" xfId="1" applyNumberFormat="1" applyFont="1" applyFill="1" applyBorder="1" applyAlignment="1" applyProtection="1">
      <alignment horizontal="right" vertical="center"/>
      <protection hidden="1"/>
    </xf>
    <xf numFmtId="40" fontId="24" fillId="4" borderId="61" xfId="1" applyNumberFormat="1" applyFont="1" applyFill="1" applyBorder="1" applyProtection="1">
      <alignment vertical="center"/>
      <protection hidden="1"/>
    </xf>
    <xf numFmtId="40" fontId="24" fillId="4" borderId="62" xfId="1" applyNumberFormat="1" applyFont="1" applyFill="1" applyBorder="1" applyProtection="1">
      <alignment vertical="center"/>
      <protection hidden="1"/>
    </xf>
    <xf numFmtId="38" fontId="20" fillId="0" borderId="63" xfId="1" applyFont="1" applyBorder="1" applyAlignment="1">
      <alignment horizontal="center" vertical="center"/>
    </xf>
    <xf numFmtId="38" fontId="20" fillId="0" borderId="64" xfId="1" applyFont="1" applyBorder="1" applyAlignment="1">
      <alignment horizontal="center" vertical="center"/>
    </xf>
    <xf numFmtId="38" fontId="23" fillId="0" borderId="64" xfId="1" applyFont="1" applyBorder="1" applyAlignment="1">
      <alignment horizontal="right" vertical="center"/>
    </xf>
    <xf numFmtId="38" fontId="2" fillId="0" borderId="65" xfId="1" applyFont="1" applyBorder="1">
      <alignment vertical="center"/>
    </xf>
    <xf numFmtId="38" fontId="20" fillId="0" borderId="25" xfId="1" applyFont="1" applyBorder="1" applyAlignment="1">
      <alignment horizontal="right" vertical="center"/>
    </xf>
    <xf numFmtId="38" fontId="20" fillId="0" borderId="28" xfId="1" applyFont="1" applyBorder="1" applyAlignment="1">
      <alignment vertical="center" shrinkToFit="1"/>
    </xf>
    <xf numFmtId="177" fontId="24" fillId="0" borderId="66" xfId="1" applyNumberFormat="1" applyFont="1" applyBorder="1" applyAlignment="1" applyProtection="1">
      <alignment horizontal="right" vertical="center"/>
      <protection hidden="1"/>
    </xf>
    <xf numFmtId="177" fontId="24" fillId="0" borderId="65" xfId="1" applyNumberFormat="1" applyFont="1" applyBorder="1" applyAlignment="1" applyProtection="1">
      <alignment horizontal="right" vertical="center"/>
      <protection hidden="1"/>
    </xf>
    <xf numFmtId="177" fontId="24" fillId="0" borderId="67" xfId="1" applyNumberFormat="1" applyFont="1" applyBorder="1" applyAlignment="1" applyProtection="1">
      <alignment horizontal="right" vertical="center"/>
      <protection hidden="1"/>
    </xf>
    <xf numFmtId="177" fontId="24" fillId="0" borderId="68" xfId="1" applyNumberFormat="1" applyFont="1" applyBorder="1" applyAlignment="1" applyProtection="1">
      <alignment horizontal="right" vertical="center"/>
      <protection hidden="1"/>
    </xf>
    <xf numFmtId="40" fontId="24" fillId="0" borderId="69" xfId="1" applyNumberFormat="1" applyFont="1" applyBorder="1" applyProtection="1">
      <alignment vertical="center"/>
      <protection hidden="1"/>
    </xf>
    <xf numFmtId="40" fontId="24" fillId="0" borderId="70" xfId="1" applyNumberFormat="1" applyFont="1" applyBorder="1" applyProtection="1">
      <alignment vertical="center"/>
      <protection hidden="1"/>
    </xf>
    <xf numFmtId="38" fontId="20" fillId="4" borderId="46" xfId="1" applyFont="1" applyFill="1" applyBorder="1">
      <alignment vertical="center"/>
    </xf>
    <xf numFmtId="38" fontId="20" fillId="4" borderId="48" xfId="1" applyFont="1" applyFill="1" applyBorder="1" applyAlignment="1">
      <alignment vertical="center" shrinkToFit="1"/>
    </xf>
    <xf numFmtId="40" fontId="24" fillId="4" borderId="15" xfId="1" applyNumberFormat="1" applyFont="1" applyFill="1" applyBorder="1" applyProtection="1">
      <alignment vertical="center"/>
      <protection hidden="1"/>
    </xf>
    <xf numFmtId="40" fontId="24" fillId="4" borderId="37" xfId="1" applyNumberFormat="1" applyFont="1" applyFill="1" applyBorder="1" applyProtection="1">
      <alignment vertical="center"/>
      <protection hidden="1"/>
    </xf>
    <xf numFmtId="38" fontId="20" fillId="0" borderId="46" xfId="1" applyFont="1" applyBorder="1">
      <alignment vertical="center"/>
    </xf>
    <xf numFmtId="38" fontId="20" fillId="0" borderId="48" xfId="1" applyFont="1" applyBorder="1" applyAlignment="1">
      <alignment vertical="center" shrinkToFit="1"/>
    </xf>
    <xf numFmtId="40" fontId="24" fillId="0" borderId="15" xfId="1" applyNumberFormat="1" applyFont="1" applyBorder="1" applyProtection="1">
      <alignment vertical="center"/>
      <protection hidden="1"/>
    </xf>
    <xf numFmtId="40" fontId="24" fillId="0" borderId="37" xfId="1" applyNumberFormat="1" applyFont="1" applyBorder="1" applyProtection="1">
      <alignment vertical="center"/>
      <protection hidden="1"/>
    </xf>
    <xf numFmtId="38" fontId="23" fillId="7" borderId="16" xfId="1" applyFont="1" applyFill="1" applyBorder="1" applyAlignment="1">
      <alignment horizontal="right" vertical="center"/>
    </xf>
    <xf numFmtId="38" fontId="2" fillId="7" borderId="35" xfId="1" applyFont="1" applyFill="1" applyBorder="1">
      <alignment vertical="center"/>
    </xf>
    <xf numFmtId="38" fontId="20" fillId="7" borderId="46" xfId="1" applyFont="1" applyFill="1" applyBorder="1">
      <alignment vertical="center"/>
    </xf>
    <xf numFmtId="38" fontId="20" fillId="7" borderId="48" xfId="1" applyFont="1" applyFill="1" applyBorder="1" applyAlignment="1">
      <alignment vertical="center" shrinkToFit="1"/>
    </xf>
    <xf numFmtId="40" fontId="24" fillId="7" borderId="15" xfId="1" applyNumberFormat="1" applyFont="1" applyFill="1" applyBorder="1" applyProtection="1">
      <alignment vertical="center"/>
      <protection hidden="1"/>
    </xf>
    <xf numFmtId="40" fontId="24" fillId="7" borderId="37" xfId="1" applyNumberFormat="1" applyFont="1" applyFill="1" applyBorder="1" applyProtection="1">
      <alignment vertical="center"/>
      <protection hidden="1"/>
    </xf>
    <xf numFmtId="0" fontId="22" fillId="0" borderId="0" xfId="0" applyFont="1">
      <alignment vertical="center"/>
    </xf>
    <xf numFmtId="38" fontId="23" fillId="8" borderId="16" xfId="1" applyFont="1" applyFill="1" applyBorder="1" applyAlignment="1">
      <alignment horizontal="right" vertical="center"/>
    </xf>
    <xf numFmtId="38" fontId="2" fillId="8" borderId="35" xfId="1" applyFont="1" applyFill="1" applyBorder="1">
      <alignment vertical="center"/>
    </xf>
    <xf numFmtId="38" fontId="20" fillId="8" borderId="46" xfId="1" applyFont="1" applyFill="1" applyBorder="1">
      <alignment vertical="center"/>
    </xf>
    <xf numFmtId="38" fontId="20" fillId="8" borderId="48" xfId="1" applyFont="1" applyFill="1" applyBorder="1" applyAlignment="1">
      <alignment vertical="center" shrinkToFit="1"/>
    </xf>
    <xf numFmtId="40" fontId="24" fillId="8" borderId="15" xfId="1" applyNumberFormat="1" applyFont="1" applyFill="1" applyBorder="1" applyProtection="1">
      <alignment vertical="center"/>
      <protection hidden="1"/>
    </xf>
    <xf numFmtId="40" fontId="24" fillId="8" borderId="37" xfId="1" applyNumberFormat="1" applyFont="1" applyFill="1" applyBorder="1" applyProtection="1">
      <alignment vertical="center"/>
      <protection hidden="1"/>
    </xf>
    <xf numFmtId="38" fontId="20" fillId="4" borderId="54" xfId="1" applyFont="1" applyFill="1" applyBorder="1">
      <alignment vertical="center"/>
    </xf>
    <xf numFmtId="38" fontId="20" fillId="4" borderId="56" xfId="1" applyFont="1" applyFill="1" applyBorder="1" applyAlignment="1">
      <alignment vertical="center" shrinkToFit="1"/>
    </xf>
    <xf numFmtId="40" fontId="24" fillId="4" borderId="71" xfId="1" applyNumberFormat="1" applyFont="1" applyFill="1" applyBorder="1" applyProtection="1">
      <alignment vertical="center"/>
      <protection hidden="1"/>
    </xf>
    <xf numFmtId="40" fontId="24" fillId="4" borderId="72" xfId="1" applyNumberFormat="1" applyFont="1" applyFill="1" applyBorder="1" applyProtection="1">
      <alignment vertical="center"/>
      <protection hidden="1"/>
    </xf>
    <xf numFmtId="38" fontId="20" fillId="0" borderId="73" xfId="1" applyFont="1" applyBorder="1" applyAlignment="1">
      <alignment horizontal="center" vertical="center"/>
    </xf>
    <xf numFmtId="38" fontId="20" fillId="0" borderId="74" xfId="1" applyFont="1" applyBorder="1" applyAlignment="1">
      <alignment horizontal="center" vertical="center"/>
    </xf>
    <xf numFmtId="38" fontId="23" fillId="0" borderId="74" xfId="1" applyFont="1" applyBorder="1" applyAlignment="1">
      <alignment horizontal="right" vertical="center"/>
    </xf>
    <xf numFmtId="38" fontId="2" fillId="0" borderId="75" xfId="1" applyFont="1" applyBorder="1">
      <alignment vertical="center"/>
    </xf>
    <xf numFmtId="38" fontId="20" fillId="0" borderId="76" xfId="1" applyFont="1" applyBorder="1">
      <alignment vertical="center"/>
    </xf>
    <xf numFmtId="38" fontId="13" fillId="0" borderId="77" xfId="1" applyFont="1" applyBorder="1" applyAlignment="1">
      <alignment horizontal="center" vertical="center"/>
    </xf>
    <xf numFmtId="38" fontId="20" fillId="0" borderId="78" xfId="1" applyFont="1" applyBorder="1" applyAlignment="1">
      <alignment vertical="center" shrinkToFit="1"/>
    </xf>
    <xf numFmtId="177" fontId="24" fillId="0" borderId="79" xfId="1" applyNumberFormat="1" applyFont="1" applyBorder="1" applyAlignment="1" applyProtection="1">
      <alignment horizontal="right" vertical="center"/>
      <protection hidden="1"/>
    </xf>
    <xf numFmtId="177" fontId="24" fillId="0" borderId="75" xfId="1" applyNumberFormat="1" applyFont="1" applyBorder="1" applyAlignment="1" applyProtection="1">
      <alignment horizontal="right" vertical="center"/>
      <protection hidden="1"/>
    </xf>
    <xf numFmtId="177" fontId="24" fillId="0" borderId="80" xfId="1" applyNumberFormat="1" applyFont="1" applyBorder="1" applyAlignment="1" applyProtection="1">
      <alignment horizontal="right" vertical="center"/>
      <protection hidden="1"/>
    </xf>
    <xf numFmtId="177" fontId="24" fillId="0" borderId="81" xfId="1" applyNumberFormat="1" applyFont="1" applyBorder="1" applyAlignment="1" applyProtection="1">
      <alignment horizontal="right" vertical="center"/>
      <protection hidden="1"/>
    </xf>
    <xf numFmtId="40" fontId="24" fillId="0" borderId="82" xfId="1" applyNumberFormat="1" applyFont="1" applyBorder="1" applyAlignment="1" applyProtection="1">
      <alignment vertical="center"/>
      <protection hidden="1"/>
    </xf>
    <xf numFmtId="40" fontId="24" fillId="0" borderId="83" xfId="1" applyNumberFormat="1" applyFont="1" applyBorder="1" applyAlignment="1" applyProtection="1">
      <alignment vertical="center"/>
      <protection hidden="1"/>
    </xf>
    <xf numFmtId="38" fontId="20" fillId="4" borderId="63" xfId="1" applyFont="1" applyFill="1" applyBorder="1" applyAlignment="1">
      <alignment horizontal="center" vertical="center"/>
    </xf>
    <xf numFmtId="38" fontId="20" fillId="4" borderId="64" xfId="1" applyFont="1" applyFill="1" applyBorder="1" applyAlignment="1">
      <alignment horizontal="center" vertical="center"/>
    </xf>
    <xf numFmtId="38" fontId="23" fillId="4" borderId="64" xfId="1" applyFont="1" applyFill="1" applyBorder="1" applyAlignment="1">
      <alignment horizontal="right" vertical="center"/>
    </xf>
    <xf numFmtId="38" fontId="2" fillId="4" borderId="65" xfId="1" applyFont="1" applyFill="1" applyBorder="1">
      <alignment vertical="center"/>
    </xf>
    <xf numFmtId="38" fontId="20" fillId="4" borderId="25" xfId="1" applyFont="1" applyFill="1" applyBorder="1">
      <alignment vertical="center"/>
    </xf>
    <xf numFmtId="38" fontId="13" fillId="4" borderId="33" xfId="1" applyFont="1" applyFill="1" applyBorder="1" applyAlignment="1">
      <alignment horizontal="center" vertical="center"/>
    </xf>
    <xf numFmtId="38" fontId="20" fillId="4" borderId="28" xfId="1" applyFont="1" applyFill="1" applyBorder="1" applyAlignment="1">
      <alignment vertical="center" shrinkToFit="1"/>
    </xf>
    <xf numFmtId="177" fontId="24" fillId="3" borderId="66" xfId="1" applyNumberFormat="1" applyFont="1" applyFill="1" applyBorder="1" applyAlignment="1" applyProtection="1">
      <alignment horizontal="right" vertical="center"/>
      <protection hidden="1"/>
    </xf>
    <xf numFmtId="177" fontId="24" fillId="3" borderId="65" xfId="1" applyNumberFormat="1" applyFont="1" applyFill="1" applyBorder="1" applyAlignment="1" applyProtection="1">
      <alignment horizontal="right" vertical="center"/>
      <protection hidden="1"/>
    </xf>
    <xf numFmtId="177" fontId="24" fillId="3" borderId="67" xfId="1" applyNumberFormat="1" applyFont="1" applyFill="1" applyBorder="1" applyAlignment="1" applyProtection="1">
      <alignment horizontal="right" vertical="center"/>
      <protection hidden="1"/>
    </xf>
    <xf numFmtId="177" fontId="24" fillId="3" borderId="68" xfId="1" applyNumberFormat="1" applyFont="1" applyFill="1" applyBorder="1" applyAlignment="1" applyProtection="1">
      <alignment horizontal="right" vertical="center"/>
      <protection hidden="1"/>
    </xf>
    <xf numFmtId="40" fontId="24" fillId="0" borderId="49" xfId="1" applyNumberFormat="1" applyFont="1" applyBorder="1" applyAlignment="1" applyProtection="1">
      <alignment vertical="center"/>
      <protection hidden="1"/>
    </xf>
    <xf numFmtId="40" fontId="24" fillId="0" borderId="50" xfId="1" applyNumberFormat="1" applyFont="1" applyBorder="1" applyAlignment="1" applyProtection="1">
      <alignment vertical="center"/>
      <protection hidden="1"/>
    </xf>
    <xf numFmtId="10" fontId="18" fillId="6" borderId="84" xfId="0" applyNumberFormat="1" applyFont="1" applyFill="1" applyBorder="1" applyAlignment="1">
      <alignment horizontal="right" vertical="center" wrapText="1"/>
    </xf>
    <xf numFmtId="38" fontId="17" fillId="0" borderId="48" xfId="1" applyFont="1" applyBorder="1" applyAlignment="1">
      <alignment vertical="center" shrinkToFit="1"/>
    </xf>
    <xf numFmtId="0" fontId="2" fillId="4" borderId="47" xfId="0" applyFont="1" applyFill="1" applyBorder="1">
      <alignment vertical="center"/>
    </xf>
    <xf numFmtId="38" fontId="23" fillId="4" borderId="16" xfId="1" applyFont="1" applyFill="1" applyBorder="1">
      <alignment vertical="center"/>
    </xf>
    <xf numFmtId="38" fontId="2" fillId="4" borderId="47" xfId="1" applyFont="1" applyFill="1" applyBorder="1">
      <alignment vertical="center"/>
    </xf>
    <xf numFmtId="38" fontId="13" fillId="4" borderId="47" xfId="1" applyFont="1" applyFill="1" applyBorder="1">
      <alignment vertical="center"/>
    </xf>
    <xf numFmtId="38" fontId="20" fillId="4" borderId="48" xfId="1" applyFont="1" applyFill="1" applyBorder="1">
      <alignment vertical="center"/>
    </xf>
    <xf numFmtId="177" fontId="24" fillId="3" borderId="47" xfId="1" applyNumberFormat="1" applyFont="1" applyFill="1" applyBorder="1" applyProtection="1">
      <alignment vertical="center"/>
      <protection hidden="1"/>
    </xf>
    <xf numFmtId="177" fontId="24" fillId="3" borderId="36" xfId="1" applyNumberFormat="1" applyFont="1" applyFill="1" applyBorder="1" applyProtection="1">
      <alignment vertical="center"/>
      <protection hidden="1"/>
    </xf>
    <xf numFmtId="177" fontId="24" fillId="3" borderId="34" xfId="1" applyNumberFormat="1" applyFont="1" applyFill="1" applyBorder="1" applyProtection="1">
      <alignment vertical="center"/>
      <protection hidden="1"/>
    </xf>
    <xf numFmtId="0" fontId="0" fillId="0" borderId="49" xfId="0" applyBorder="1" applyProtection="1">
      <alignment vertical="center"/>
      <protection hidden="1"/>
    </xf>
    <xf numFmtId="0" fontId="0" fillId="0" borderId="50" xfId="0" applyBorder="1" applyProtection="1">
      <alignment vertical="center"/>
      <protection hidden="1"/>
    </xf>
    <xf numFmtId="0" fontId="2" fillId="0" borderId="47" xfId="0" applyFont="1" applyBorder="1">
      <alignment vertical="center"/>
    </xf>
    <xf numFmtId="38" fontId="23" fillId="0" borderId="16" xfId="1" applyFont="1" applyBorder="1">
      <alignment vertical="center"/>
    </xf>
    <xf numFmtId="38" fontId="2" fillId="0" borderId="47" xfId="1" applyFont="1" applyBorder="1">
      <alignment vertical="center"/>
    </xf>
    <xf numFmtId="38" fontId="13" fillId="0" borderId="47" xfId="1" applyFont="1" applyBorder="1">
      <alignment vertical="center"/>
    </xf>
    <xf numFmtId="38" fontId="20" fillId="0" borderId="48" xfId="1" applyFont="1" applyBorder="1">
      <alignment vertical="center"/>
    </xf>
    <xf numFmtId="177" fontId="24" fillId="0" borderId="47" xfId="1" applyNumberFormat="1" applyFont="1" applyBorder="1" applyProtection="1">
      <alignment vertical="center"/>
      <protection hidden="1"/>
    </xf>
    <xf numFmtId="177" fontId="24" fillId="0" borderId="36" xfId="1" applyNumberFormat="1" applyFont="1" applyBorder="1" applyProtection="1">
      <alignment vertical="center"/>
      <protection hidden="1"/>
    </xf>
    <xf numFmtId="177" fontId="24" fillId="0" borderId="34" xfId="1" applyNumberFormat="1" applyFont="1" applyBorder="1" applyProtection="1">
      <alignment vertical="center"/>
      <protection hidden="1"/>
    </xf>
    <xf numFmtId="38" fontId="20" fillId="4" borderId="85" xfId="1" applyFont="1" applyFill="1" applyBorder="1" applyAlignment="1">
      <alignment horizontal="center" vertical="center"/>
    </xf>
    <xf numFmtId="0" fontId="2" fillId="4" borderId="86" xfId="0" applyFont="1" applyFill="1" applyBorder="1">
      <alignment vertical="center"/>
    </xf>
    <xf numFmtId="38" fontId="23" fillId="4" borderId="87" xfId="1" applyFont="1" applyFill="1" applyBorder="1">
      <alignment vertical="center"/>
    </xf>
    <xf numFmtId="38" fontId="2" fillId="4" borderId="86" xfId="1" applyFont="1" applyFill="1" applyBorder="1">
      <alignment vertical="center"/>
    </xf>
    <xf numFmtId="38" fontId="20" fillId="4" borderId="88" xfId="1" applyFont="1" applyFill="1" applyBorder="1">
      <alignment vertical="center"/>
    </xf>
    <xf numFmtId="38" fontId="13" fillId="4" borderId="86" xfId="1" applyFont="1" applyFill="1" applyBorder="1">
      <alignment vertical="center"/>
    </xf>
    <xf numFmtId="38" fontId="20" fillId="4" borderId="89" xfId="1" applyFont="1" applyFill="1" applyBorder="1">
      <alignment vertical="center"/>
    </xf>
    <xf numFmtId="177" fontId="24" fillId="3" borderId="86" xfId="1" applyNumberFormat="1" applyFont="1" applyFill="1" applyBorder="1" applyProtection="1">
      <alignment vertical="center"/>
      <protection hidden="1"/>
    </xf>
    <xf numFmtId="177" fontId="24" fillId="3" borderId="90" xfId="1" applyNumberFormat="1" applyFont="1" applyFill="1" applyBorder="1" applyProtection="1">
      <alignment vertical="center"/>
      <protection hidden="1"/>
    </xf>
    <xf numFmtId="177" fontId="24" fillId="3" borderId="91" xfId="1" applyNumberFormat="1" applyFont="1" applyFill="1" applyBorder="1" applyProtection="1">
      <alignment vertical="center"/>
      <protection hidden="1"/>
    </xf>
    <xf numFmtId="0" fontId="0" fillId="0" borderId="92" xfId="0" applyBorder="1" applyProtection="1">
      <alignment vertical="center"/>
      <protection hidden="1"/>
    </xf>
    <xf numFmtId="0" fontId="0" fillId="0" borderId="93" xfId="0" applyBorder="1" applyProtection="1">
      <alignment vertical="center"/>
      <protection hidden="1"/>
    </xf>
    <xf numFmtId="0" fontId="23" fillId="0" borderId="0" xfId="0" applyFont="1">
      <alignment vertical="center"/>
    </xf>
    <xf numFmtId="0" fontId="17" fillId="0" borderId="0" xfId="0" applyFont="1">
      <alignment vertical="center"/>
    </xf>
    <xf numFmtId="0" fontId="13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6" fillId="0" borderId="0" xfId="1" applyNumberFormat="1" applyFont="1" applyAlignment="1">
      <alignment vertical="center"/>
    </xf>
    <xf numFmtId="0" fontId="26" fillId="0" borderId="0" xfId="0" applyFont="1" applyAlignment="1">
      <alignment horizontal="left" vertical="center" indent="2"/>
    </xf>
    <xf numFmtId="0" fontId="25" fillId="0" borderId="0" xfId="0" applyFont="1" applyAlignment="1">
      <alignment horizontal="left" vertical="center" indent="2"/>
    </xf>
    <xf numFmtId="0" fontId="26" fillId="0" borderId="0" xfId="0" applyFont="1" applyAlignment="1">
      <alignment horizontal="right" vertical="center"/>
    </xf>
    <xf numFmtId="0" fontId="26" fillId="0" borderId="0" xfId="0" applyFont="1" applyAlignment="1">
      <alignment horizontal="left" vertical="center" indent="3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38" fontId="29" fillId="0" borderId="0" xfId="1" applyFont="1" applyBorder="1" applyAlignment="1">
      <alignment horizontal="left" vertical="center"/>
    </xf>
    <xf numFmtId="38" fontId="29" fillId="0" borderId="0" xfId="1" applyFont="1" applyAlignment="1">
      <alignment horizontal="left" vertical="center"/>
    </xf>
    <xf numFmtId="38" fontId="31" fillId="0" borderId="0" xfId="1" applyFont="1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29" fillId="0" borderId="0" xfId="1" applyNumberFormat="1" applyFont="1">
      <alignment vertical="center"/>
    </xf>
    <xf numFmtId="0" fontId="17" fillId="0" borderId="0" xfId="1" applyNumberFormat="1" applyFont="1">
      <alignment vertical="center"/>
    </xf>
    <xf numFmtId="38" fontId="29" fillId="0" borderId="0" xfId="1" applyFont="1" applyAlignment="1">
      <alignment horizontal="left" vertical="center" shrinkToFit="1"/>
    </xf>
    <xf numFmtId="38" fontId="34" fillId="0" borderId="0" xfId="1" applyFont="1" applyAlignment="1">
      <alignment horizontal="left" vertical="center"/>
    </xf>
    <xf numFmtId="38" fontId="29" fillId="0" borderId="0" xfId="1" applyFont="1">
      <alignment vertical="center"/>
    </xf>
    <xf numFmtId="38" fontId="17" fillId="0" borderId="0" xfId="1" applyFont="1">
      <alignment vertical="center"/>
    </xf>
    <xf numFmtId="38" fontId="31" fillId="0" borderId="0" xfId="1" applyFont="1" applyBorder="1" applyAlignment="1">
      <alignment horizontal="left" vertical="center"/>
    </xf>
    <xf numFmtId="38" fontId="31" fillId="0" borderId="0" xfId="1" applyFont="1" applyAlignment="1">
      <alignment horizontal="left" vertical="center"/>
    </xf>
    <xf numFmtId="0" fontId="31" fillId="0" borderId="0" xfId="1" applyNumberFormat="1" applyFont="1">
      <alignment vertical="center"/>
    </xf>
    <xf numFmtId="0" fontId="35" fillId="0" borderId="0" xfId="1" applyNumberFormat="1" applyFont="1">
      <alignment vertical="center"/>
    </xf>
    <xf numFmtId="0" fontId="36" fillId="0" borderId="0" xfId="1" applyNumberFormat="1" applyFont="1">
      <alignment vertical="center"/>
    </xf>
    <xf numFmtId="38" fontId="35" fillId="0" borderId="0" xfId="1" applyFont="1" applyAlignment="1">
      <alignment horizontal="left" vertical="center"/>
    </xf>
    <xf numFmtId="38" fontId="34" fillId="0" borderId="0" xfId="1" applyFont="1">
      <alignment vertical="center"/>
    </xf>
    <xf numFmtId="0" fontId="34" fillId="0" borderId="0" xfId="0" applyFont="1">
      <alignment vertical="center"/>
    </xf>
    <xf numFmtId="0" fontId="37" fillId="0" borderId="0" xfId="0" applyFont="1">
      <alignment vertical="center"/>
    </xf>
    <xf numFmtId="38" fontId="26" fillId="0" borderId="0" xfId="1" applyFont="1" applyBorder="1" applyAlignment="1">
      <alignment horizontal="left" vertical="center"/>
    </xf>
    <xf numFmtId="38" fontId="26" fillId="0" borderId="0" xfId="1" applyFont="1" applyAlignment="1">
      <alignment horizontal="left" vertical="center"/>
    </xf>
    <xf numFmtId="0" fontId="11" fillId="0" borderId="0" xfId="0" applyFont="1">
      <alignment vertical="center"/>
    </xf>
    <xf numFmtId="0" fontId="36" fillId="0" borderId="0" xfId="0" applyFont="1">
      <alignment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10" fillId="0" borderId="0" xfId="0" applyFont="1" applyAlignment="1">
      <alignment horizontal="left" vertical="center" indent="1"/>
    </xf>
    <xf numFmtId="38" fontId="43" fillId="0" borderId="0" xfId="1" applyFont="1">
      <alignment vertical="center"/>
    </xf>
    <xf numFmtId="38" fontId="43" fillId="0" borderId="0" xfId="1" applyFont="1" applyBorder="1">
      <alignment vertical="center"/>
    </xf>
    <xf numFmtId="38" fontId="44" fillId="0" borderId="0" xfId="1" applyFont="1" applyAlignment="1">
      <alignment horizontal="left" vertical="center"/>
    </xf>
    <xf numFmtId="0" fontId="29" fillId="0" borderId="0" xfId="0" applyFont="1" applyAlignment="1">
      <alignment horizontal="left" vertical="center" indent="4"/>
    </xf>
    <xf numFmtId="38" fontId="20" fillId="4" borderId="25" xfId="1" applyFont="1" applyFill="1" applyBorder="1" applyAlignment="1">
      <alignment horizontal="center" vertical="top" wrapText="1"/>
    </xf>
    <xf numFmtId="38" fontId="20" fillId="4" borderId="29" xfId="1" applyFont="1" applyFill="1" applyBorder="1" applyAlignment="1">
      <alignment horizontal="center" vertical="top" wrapText="1"/>
    </xf>
    <xf numFmtId="38" fontId="2" fillId="0" borderId="39" xfId="1" applyFont="1" applyBorder="1" applyAlignment="1">
      <alignment horizontal="center" vertical="center"/>
    </xf>
    <xf numFmtId="38" fontId="2" fillId="0" borderId="16" xfId="1" applyFont="1" applyBorder="1" applyAlignment="1">
      <alignment horizontal="center" vertical="center"/>
    </xf>
    <xf numFmtId="38" fontId="4" fillId="0" borderId="0" xfId="1" applyFont="1" applyAlignment="1">
      <alignment horizontal="left" vertical="center" wrapText="1"/>
    </xf>
    <xf numFmtId="38" fontId="2" fillId="0" borderId="2" xfId="1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3" xfId="0" applyBorder="1">
      <alignment vertical="center"/>
    </xf>
    <xf numFmtId="0" fontId="0" fillId="0" borderId="0" xfId="0">
      <alignment vertical="center"/>
    </xf>
    <xf numFmtId="0" fontId="0" fillId="0" borderId="14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28" xfId="0" applyBorder="1">
      <alignment vertical="center"/>
    </xf>
    <xf numFmtId="38" fontId="2" fillId="0" borderId="5" xfId="1" applyFont="1" applyBorder="1" applyAlignment="1">
      <alignment horizontal="center" vertical="center"/>
    </xf>
    <xf numFmtId="38" fontId="2" fillId="0" borderId="6" xfId="1" applyFont="1" applyBorder="1" applyAlignment="1">
      <alignment horizontal="center" vertical="center"/>
    </xf>
    <xf numFmtId="38" fontId="2" fillId="0" borderId="7" xfId="1" applyFont="1" applyBorder="1" applyAlignment="1">
      <alignment horizontal="center" vertical="center"/>
    </xf>
    <xf numFmtId="38" fontId="2" fillId="0" borderId="15" xfId="1" applyFont="1" applyBorder="1" applyAlignment="1">
      <alignment horizontal="center" vertical="center"/>
    </xf>
    <xf numFmtId="38" fontId="2" fillId="0" borderId="17" xfId="1" applyFont="1" applyBorder="1" applyAlignment="1">
      <alignment horizontal="center" vertical="center"/>
    </xf>
    <xf numFmtId="38" fontId="11" fillId="3" borderId="8" xfId="1" applyFont="1" applyFill="1" applyBorder="1" applyAlignment="1">
      <alignment horizontal="right" vertical="center" wrapText="1" shrinkToFit="1"/>
    </xf>
    <xf numFmtId="38" fontId="11" fillId="3" borderId="9" xfId="1" applyFont="1" applyFill="1" applyBorder="1" applyAlignment="1">
      <alignment horizontal="right" vertical="center" wrapText="1" shrinkToFit="1"/>
    </xf>
    <xf numFmtId="38" fontId="11" fillId="3" borderId="9" xfId="1" applyFont="1" applyFill="1" applyBorder="1" applyAlignment="1" applyProtection="1">
      <alignment horizontal="left" vertical="center" shrinkToFit="1"/>
      <protection hidden="1"/>
    </xf>
    <xf numFmtId="38" fontId="11" fillId="3" borderId="10" xfId="1" applyFont="1" applyFill="1" applyBorder="1" applyAlignment="1" applyProtection="1">
      <alignment horizontal="left" vertical="center" shrinkToFit="1"/>
      <protection hidden="1"/>
    </xf>
    <xf numFmtId="38" fontId="2" fillId="4" borderId="8" xfId="1" applyFont="1" applyFill="1" applyBorder="1" applyAlignment="1">
      <alignment horizontal="center" vertical="center" wrapText="1"/>
    </xf>
    <xf numFmtId="38" fontId="2" fillId="4" borderId="11" xfId="1" applyFont="1" applyFill="1" applyBorder="1" applyAlignment="1">
      <alignment horizontal="center" vertical="center"/>
    </xf>
    <xf numFmtId="38" fontId="16" fillId="0" borderId="18" xfId="1" applyFont="1" applyBorder="1" applyAlignment="1">
      <alignment horizontal="center" vertical="center" shrinkToFit="1"/>
    </xf>
    <xf numFmtId="38" fontId="16" fillId="0" borderId="19" xfId="1" applyFont="1" applyBorder="1" applyAlignment="1">
      <alignment horizontal="center" vertical="center" shrinkToFit="1"/>
    </xf>
    <xf numFmtId="38" fontId="16" fillId="0" borderId="20" xfId="1" applyFont="1" applyBorder="1" applyAlignment="1">
      <alignment horizontal="center" vertical="center" shrinkToFit="1"/>
    </xf>
    <xf numFmtId="38" fontId="17" fillId="0" borderId="20" xfId="1" applyFont="1" applyBorder="1" applyAlignment="1">
      <alignment horizontal="center" vertical="center" shrinkToFit="1"/>
    </xf>
    <xf numFmtId="38" fontId="17" fillId="0" borderId="21" xfId="1" applyFont="1" applyBorder="1" applyAlignment="1">
      <alignment horizontal="center" vertical="center" shrinkToFit="1"/>
    </xf>
    <xf numFmtId="38" fontId="2" fillId="4" borderId="18" xfId="1" applyFont="1" applyFill="1" applyBorder="1" applyAlignment="1">
      <alignment horizontal="center" vertical="center" wrapText="1"/>
    </xf>
    <xf numFmtId="38" fontId="2" fillId="4" borderId="22" xfId="1" applyFont="1" applyFill="1" applyBorder="1" applyAlignment="1">
      <alignment horizontal="center" vertical="center" wrapText="1"/>
    </xf>
    <xf numFmtId="0" fontId="30" fillId="0" borderId="94" xfId="0" applyFont="1" applyBorder="1" applyAlignment="1">
      <alignment horizontal="center" vertical="center"/>
    </xf>
    <xf numFmtId="0" fontId="30" fillId="0" borderId="95" xfId="0" applyFont="1" applyBorder="1" applyAlignment="1">
      <alignment horizontal="center" vertical="center"/>
    </xf>
    <xf numFmtId="0" fontId="30" fillId="0" borderId="96" xfId="0" applyFont="1" applyBorder="1" applyAlignment="1">
      <alignment horizontal="center" vertical="center"/>
    </xf>
    <xf numFmtId="0" fontId="18" fillId="6" borderId="24" xfId="0" applyFont="1" applyFill="1" applyBorder="1" applyAlignment="1">
      <alignment horizontal="center" vertical="center" wrapText="1"/>
    </xf>
    <xf numFmtId="0" fontId="18" fillId="6" borderId="31" xfId="0" applyFont="1" applyFill="1" applyBorder="1" applyAlignment="1">
      <alignment horizontal="center" vertical="center" wrapText="1"/>
    </xf>
    <xf numFmtId="38" fontId="2" fillId="0" borderId="25" xfId="1" applyFont="1" applyBorder="1" applyAlignment="1">
      <alignment horizontal="center" vertical="top" shrinkToFit="1"/>
    </xf>
    <xf numFmtId="38" fontId="2" fillId="0" borderId="26" xfId="1" applyFont="1" applyBorder="1" applyAlignment="1">
      <alignment horizontal="center" vertical="top" shrinkToFit="1"/>
    </xf>
    <xf numFmtId="38" fontId="19" fillId="0" borderId="27" xfId="1" applyFont="1" applyBorder="1" applyAlignment="1">
      <alignment horizontal="center" vertical="top" shrinkToFit="1"/>
    </xf>
    <xf numFmtId="38" fontId="19" fillId="0" borderId="26" xfId="1" applyFont="1" applyBorder="1" applyAlignment="1">
      <alignment horizontal="center" vertical="top" shrinkToFit="1"/>
    </xf>
    <xf numFmtId="38" fontId="19" fillId="0" borderId="28" xfId="1" applyFont="1" applyBorder="1" applyAlignment="1">
      <alignment horizontal="center" vertical="top" shrinkToFi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157369</xdr:colOff>
      <xdr:row>2</xdr:row>
      <xdr:rowOff>198782</xdr:rowOff>
    </xdr:from>
    <xdr:to>
      <xdr:col>26</xdr:col>
      <xdr:colOff>422413</xdr:colOff>
      <xdr:row>9</xdr:row>
      <xdr:rowOff>219075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B18EADFA-D282-4022-8FDF-6F6341667DF0}"/>
            </a:ext>
          </a:extLst>
        </xdr:cNvPr>
        <xdr:cNvSpPr/>
      </xdr:nvSpPr>
      <xdr:spPr>
        <a:xfrm>
          <a:off x="10482469" y="932207"/>
          <a:ext cx="2417694" cy="1868143"/>
        </a:xfrm>
        <a:prstGeom prst="roundRect">
          <a:avLst/>
        </a:prstGeom>
        <a:solidFill>
          <a:schemeClr val="bg1"/>
        </a:solidFill>
        <a:ln w="19050">
          <a:solidFill>
            <a:schemeClr val="accent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2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協会けんぽの支部を</a:t>
          </a:r>
          <a:endParaRPr kumimoji="1" lang="en-US" altLang="ja-JP" sz="1100" b="1">
            <a:solidFill>
              <a:schemeClr val="tx2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100" b="1">
              <a:solidFill>
                <a:schemeClr val="tx2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▼から選択してください。</a:t>
          </a:r>
          <a:endParaRPr kumimoji="1" lang="en-US" altLang="ja-JP" sz="1100" b="1">
            <a:solidFill>
              <a:schemeClr val="tx2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endParaRPr kumimoji="1" lang="en-US" altLang="ja-JP" sz="1100" b="1">
            <a:solidFill>
              <a:schemeClr val="tx2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ctr"/>
          <a:r>
            <a:rPr kumimoji="1" lang="ja-JP" altLang="ja-JP" sz="1100" b="1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保険料額表に</a:t>
          </a:r>
          <a:endParaRPr kumimoji="1" lang="en-US" altLang="ja-JP" sz="1100" b="1">
            <a:solidFill>
              <a:schemeClr val="tx2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kumimoji="1" lang="ja-JP" altLang="en-US" sz="1100" b="1">
              <a:solidFill>
                <a:schemeClr val="tx2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選択した支部の健康保険料率が</a:t>
          </a:r>
          <a:endParaRPr kumimoji="1" lang="en-US" altLang="ja-JP" sz="1100" b="1">
            <a:solidFill>
              <a:schemeClr val="tx2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100" b="1">
              <a:solidFill>
                <a:schemeClr val="tx2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表示されます。</a:t>
          </a:r>
        </a:p>
      </xdr:txBody>
    </xdr:sp>
    <xdr:clientData/>
  </xdr:twoCellAnchor>
  <xdr:twoCellAnchor>
    <xdr:from>
      <xdr:col>25</xdr:col>
      <xdr:colOff>0</xdr:colOff>
      <xdr:row>2</xdr:row>
      <xdr:rowOff>28575</xdr:rowOff>
    </xdr:from>
    <xdr:to>
      <xdr:col>25</xdr:col>
      <xdr:colOff>485775</xdr:colOff>
      <xdr:row>3</xdr:row>
      <xdr:rowOff>19048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315E0003-77E8-44CD-83AF-98417801B92B}"/>
            </a:ext>
          </a:extLst>
        </xdr:cNvPr>
        <xdr:cNvCxnSpPr/>
      </xdr:nvCxnSpPr>
      <xdr:spPr>
        <a:xfrm flipH="1" flipV="1">
          <a:off x="11811000" y="762000"/>
          <a:ext cx="485775" cy="276223"/>
        </a:xfrm>
        <a:prstGeom prst="straightConnector1">
          <a:avLst/>
        </a:prstGeom>
        <a:ln w="73025">
          <a:solidFill>
            <a:srgbClr val="FF0066"/>
          </a:solidFill>
          <a:tailEnd type="arrow" w="lg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142874</xdr:colOff>
      <xdr:row>57</xdr:row>
      <xdr:rowOff>142875</xdr:rowOff>
    </xdr:from>
    <xdr:to>
      <xdr:col>22</xdr:col>
      <xdr:colOff>619124</xdr:colOff>
      <xdr:row>60</xdr:row>
      <xdr:rowOff>95250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C5669685-8BA3-4763-A0D7-434323246542}"/>
            </a:ext>
          </a:extLst>
        </xdr:cNvPr>
        <xdr:cNvSpPr/>
      </xdr:nvSpPr>
      <xdr:spPr>
        <a:xfrm>
          <a:off x="228599" y="14935200"/>
          <a:ext cx="9858375" cy="809625"/>
        </a:xfrm>
        <a:prstGeom prst="roundRect">
          <a:avLst/>
        </a:prstGeom>
        <a:noFill/>
        <a:ln w="254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10</xdr:col>
      <xdr:colOff>349147</xdr:colOff>
      <xdr:row>99</xdr:row>
      <xdr:rowOff>199529</xdr:rowOff>
    </xdr:from>
    <xdr:ext cx="1111458" cy="588751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29C406A-719A-4D3F-B81E-1618ABBA798B}"/>
            </a:ext>
          </a:extLst>
        </xdr:cNvPr>
        <xdr:cNvSpPr txBox="1"/>
      </xdr:nvSpPr>
      <xdr:spPr>
        <a:xfrm rot="21209003">
          <a:off x="911122" y="25069304"/>
          <a:ext cx="1111458" cy="5887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1800"/>
            </a:lnSpc>
          </a:pPr>
          <a:r>
            <a:rPr kumimoji="1" lang="en-US" altLang="ja-JP" sz="18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Coming</a:t>
          </a:r>
        </a:p>
        <a:p>
          <a:pPr algn="ctr">
            <a:lnSpc>
              <a:spcPts val="1800"/>
            </a:lnSpc>
          </a:pPr>
          <a:r>
            <a:rPr kumimoji="1" lang="en-US" altLang="ja-JP" sz="18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Soon</a:t>
          </a:r>
          <a:endParaRPr kumimoji="1" lang="ja-JP" altLang="en-US" sz="18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赤紫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CB47F-4544-4E9D-8B09-47D3B6A1C340}">
  <dimension ref="B1:AB115"/>
  <sheetViews>
    <sheetView showGridLines="0" showRowColHeaders="0" tabSelected="1" zoomScaleNormal="100" zoomScaleSheetLayoutView="100" workbookViewId="0">
      <selection activeCell="Y2" sqref="Y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5" defaultRowHeight="14.25" x14ac:dyDescent="0.15"/>
  <cols>
    <col min="1" max="1" width="1.125" customWidth="1"/>
    <col min="2" max="2" width="3.125" hidden="1" customWidth="1"/>
    <col min="3" max="3" width="15.375" hidden="1" customWidth="1"/>
    <col min="4" max="6" width="12.5" hidden="1" customWidth="1"/>
    <col min="7" max="7" width="9.625" hidden="1" customWidth="1"/>
    <col min="8" max="8" width="4.25" hidden="1" customWidth="1"/>
    <col min="9" max="10" width="3.125" style="1" customWidth="1"/>
    <col min="11" max="11" width="12" style="170" customWidth="1"/>
    <col min="12" max="12" width="8" style="1" customWidth="1"/>
    <col min="13" max="13" width="8.75" style="171" customWidth="1"/>
    <col min="14" max="14" width="1.875" style="172" customWidth="1"/>
    <col min="15" max="15" width="8.75" style="171" customWidth="1"/>
    <col min="16" max="16" width="12.5" style="1" customWidth="1"/>
    <col min="17" max="17" width="10.625" style="1" customWidth="1"/>
    <col min="18" max="19" width="9.375" style="1" customWidth="1"/>
    <col min="20" max="20" width="12.5" style="1" customWidth="1"/>
    <col min="21" max="21" width="10.625" style="1" customWidth="1"/>
    <col min="22" max="22" width="12.5" style="1" customWidth="1"/>
    <col min="23" max="23" width="11.25" style="1" customWidth="1"/>
    <col min="24" max="24" width="3.375" customWidth="1"/>
    <col min="25" max="25" width="16.125" customWidth="1"/>
  </cols>
  <sheetData>
    <row r="1" spans="2:25" s="1" customFormat="1" ht="27.75" customHeight="1" thickTop="1" thickBot="1" x14ac:dyDescent="0.2">
      <c r="C1" s="1" t="s">
        <v>0</v>
      </c>
      <c r="I1" s="218" t="s">
        <v>1</v>
      </c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Y1" s="2" t="s">
        <v>2</v>
      </c>
    </row>
    <row r="2" spans="2:25" s="1" customFormat="1" ht="30" customHeight="1" thickBot="1" x14ac:dyDescent="0.2">
      <c r="C2" s="3">
        <v>1</v>
      </c>
      <c r="D2" s="4">
        <v>2</v>
      </c>
      <c r="E2" s="5"/>
      <c r="F2" s="5"/>
      <c r="G2" s="5"/>
      <c r="I2" s="219" t="s">
        <v>3</v>
      </c>
      <c r="J2" s="220"/>
      <c r="K2" s="220"/>
      <c r="L2" s="221"/>
      <c r="M2" s="228" t="s">
        <v>4</v>
      </c>
      <c r="N2" s="229"/>
      <c r="O2" s="230"/>
      <c r="P2" s="233" t="s">
        <v>5</v>
      </c>
      <c r="Q2" s="234"/>
      <c r="R2" s="234"/>
      <c r="S2" s="235" t="str">
        <f>"(協会けんぽ "&amp;Y2&amp;")"</f>
        <v>(協会けんぽ 富山県)</v>
      </c>
      <c r="T2" s="235"/>
      <c r="U2" s="236"/>
      <c r="V2" s="237" t="s">
        <v>6</v>
      </c>
      <c r="W2" s="238"/>
      <c r="Y2" s="6" t="s">
        <v>44</v>
      </c>
    </row>
    <row r="3" spans="2:25" s="1" customFormat="1" ht="22.5" customHeight="1" thickTop="1" thickBot="1" x14ac:dyDescent="0.2">
      <c r="C3" s="7" t="s">
        <v>8</v>
      </c>
      <c r="D3" s="8" t="s">
        <v>9</v>
      </c>
      <c r="E3" s="9"/>
      <c r="F3" s="9"/>
      <c r="G3" s="9"/>
      <c r="I3" s="222"/>
      <c r="J3" s="223"/>
      <c r="K3" s="223"/>
      <c r="L3" s="224"/>
      <c r="M3" s="231"/>
      <c r="N3" s="217"/>
      <c r="O3" s="232"/>
      <c r="P3" s="239" t="s">
        <v>10</v>
      </c>
      <c r="Q3" s="240"/>
      <c r="R3" s="241" t="s">
        <v>11</v>
      </c>
      <c r="S3" s="240"/>
      <c r="T3" s="242" t="s">
        <v>12</v>
      </c>
      <c r="U3" s="243"/>
      <c r="V3" s="244" t="s">
        <v>13</v>
      </c>
      <c r="W3" s="245"/>
    </row>
    <row r="4" spans="2:25" s="1" customFormat="1" ht="27.75" customHeight="1" x14ac:dyDescent="0.15">
      <c r="C4" s="11" t="s">
        <v>14</v>
      </c>
      <c r="D4" s="249" t="s">
        <v>15</v>
      </c>
      <c r="I4" s="222"/>
      <c r="J4" s="223"/>
      <c r="K4" s="223"/>
      <c r="L4" s="224"/>
      <c r="M4" s="231"/>
      <c r="N4" s="217"/>
      <c r="O4" s="232"/>
      <c r="P4" s="251" t="s">
        <v>16</v>
      </c>
      <c r="Q4" s="252"/>
      <c r="R4" s="253" t="s">
        <v>17</v>
      </c>
      <c r="S4" s="254"/>
      <c r="T4" s="253" t="s">
        <v>17</v>
      </c>
      <c r="U4" s="255"/>
      <c r="V4" s="214" t="s">
        <v>18</v>
      </c>
      <c r="W4" s="215"/>
    </row>
    <row r="5" spans="2:25" s="1" customFormat="1" ht="14.25" customHeight="1" thickBot="1" x14ac:dyDescent="0.2">
      <c r="C5" s="12"/>
      <c r="D5" s="250"/>
      <c r="E5" s="13"/>
      <c r="F5" s="13"/>
      <c r="G5" s="13"/>
      <c r="I5" s="225"/>
      <c r="J5" s="226"/>
      <c r="K5" s="226"/>
      <c r="L5" s="227"/>
      <c r="M5" s="231"/>
      <c r="N5" s="217"/>
      <c r="O5" s="232"/>
      <c r="P5" s="14" t="s">
        <v>19</v>
      </c>
      <c r="Q5" s="15" t="s">
        <v>20</v>
      </c>
      <c r="R5" s="14" t="s">
        <v>19</v>
      </c>
      <c r="S5" s="16" t="s">
        <v>20</v>
      </c>
      <c r="T5" s="14" t="s">
        <v>19</v>
      </c>
      <c r="U5" s="15" t="s">
        <v>20</v>
      </c>
      <c r="V5" s="10" t="s">
        <v>21</v>
      </c>
      <c r="W5" s="17" t="s">
        <v>22</v>
      </c>
    </row>
    <row r="6" spans="2:25" s="1" customFormat="1" ht="20.25" customHeight="1" x14ac:dyDescent="0.15">
      <c r="B6" s="1">
        <v>1</v>
      </c>
      <c r="C6" s="18" t="s">
        <v>23</v>
      </c>
      <c r="D6" s="19">
        <v>0.1028</v>
      </c>
      <c r="E6" s="19">
        <v>3.3799999999999997E-2</v>
      </c>
      <c r="F6" s="19">
        <v>6.93E-2</v>
      </c>
      <c r="G6" s="5"/>
      <c r="I6" s="216" t="s">
        <v>24</v>
      </c>
      <c r="J6" s="217"/>
      <c r="K6" s="20" t="s">
        <v>25</v>
      </c>
      <c r="L6" s="15" t="s">
        <v>26</v>
      </c>
      <c r="M6" s="21" t="s">
        <v>27</v>
      </c>
      <c r="N6" s="22"/>
      <c r="O6" s="23" t="s">
        <v>28</v>
      </c>
      <c r="P6" s="24">
        <f>IF(ISERROR(VLOOKUP(Y2,C6:D52,2,0)),"-",VLOOKUP(Y2,C6:D52,2,0))</f>
        <v>9.5899999999999999E-2</v>
      </c>
      <c r="Q6" s="25">
        <f>IF(ISERROR(P6/2),"-",P6/2)</f>
        <v>4.795E-2</v>
      </c>
      <c r="R6" s="26">
        <v>1.6199999999999999E-2</v>
      </c>
      <c r="S6" s="27">
        <f>IF(ISERROR(R6/2),"-",R6/2)</f>
        <v>8.0999999999999996E-3</v>
      </c>
      <c r="T6" s="28">
        <f>IF(ISERROR(P6+R6),"-",P6+R6)</f>
        <v>0.11210000000000001</v>
      </c>
      <c r="U6" s="25">
        <f>IF(ISERROR(T6/2),"-",T6/2)</f>
        <v>5.6050000000000003E-2</v>
      </c>
      <c r="V6" s="29">
        <v>0.183</v>
      </c>
      <c r="W6" s="30">
        <f>V6/2</f>
        <v>9.1499999999999998E-2</v>
      </c>
    </row>
    <row r="7" spans="2:25" s="1" customFormat="1" ht="20.25" customHeight="1" x14ac:dyDescent="0.15">
      <c r="B7" s="1">
        <f t="shared" ref="B7:B52" si="0">B6+1</f>
        <v>2</v>
      </c>
      <c r="C7" s="18" t="s">
        <v>29</v>
      </c>
      <c r="D7" s="19">
        <v>9.8500000000000004E-2</v>
      </c>
      <c r="E7" s="19">
        <v>3.3799999999999997E-2</v>
      </c>
      <c r="F7" s="19">
        <v>6.4699999999999994E-2</v>
      </c>
      <c r="G7" s="5"/>
      <c r="I7" s="31">
        <v>1</v>
      </c>
      <c r="J7" s="32"/>
      <c r="K7" s="33">
        <v>58000</v>
      </c>
      <c r="L7" s="34">
        <f t="shared" ref="L7:L56" si="1">ROUND(K7/30,-1)</f>
        <v>1930</v>
      </c>
      <c r="M7" s="35"/>
      <c r="N7" s="36" t="s">
        <v>30</v>
      </c>
      <c r="O7" s="37">
        <v>63000</v>
      </c>
      <c r="P7" s="38">
        <f t="shared" ref="P7:P56" si="2">IF(ISERROR(K7*$P$6),"-",K7*$P$6)</f>
        <v>5562.2</v>
      </c>
      <c r="Q7" s="39">
        <f t="shared" ref="Q7:Q56" si="3">IF(ISERROR(K7*$P$6/2),"-",K7*$P$6/2)</f>
        <v>2781.1</v>
      </c>
      <c r="R7" s="40">
        <f t="shared" ref="R7:S38" si="4">IF(ISERROR(T7-P7),"-",T7-P7)</f>
        <v>939.60000000000036</v>
      </c>
      <c r="S7" s="41">
        <f t="shared" si="4"/>
        <v>469.80000000000018</v>
      </c>
      <c r="T7" s="40">
        <f t="shared" ref="T7:T56" si="5">IF(ISERROR(K7*$T$6),"-",K7*$T$6)</f>
        <v>6501.8</v>
      </c>
      <c r="U7" s="39">
        <f t="shared" ref="U7:U56" si="6">IF(ISERROR(K7*$T$6/2),"-",K7*$T$6/2)</f>
        <v>3250.9</v>
      </c>
      <c r="V7" s="42"/>
      <c r="W7" s="43"/>
    </row>
    <row r="8" spans="2:25" s="1" customFormat="1" ht="20.25" customHeight="1" x14ac:dyDescent="0.15">
      <c r="B8" s="1">
        <f t="shared" si="0"/>
        <v>3</v>
      </c>
      <c r="C8" s="18" t="s">
        <v>31</v>
      </c>
      <c r="D8" s="19">
        <v>9.5100000000000004E-2</v>
      </c>
      <c r="E8" s="19">
        <v>3.3799999999999997E-2</v>
      </c>
      <c r="F8" s="19">
        <v>6.2399999999999997E-2</v>
      </c>
      <c r="G8" s="5"/>
      <c r="I8" s="44">
        <f t="shared" ref="I8:J23" si="7">I7+1</f>
        <v>2</v>
      </c>
      <c r="J8" s="45"/>
      <c r="K8" s="46">
        <v>68000</v>
      </c>
      <c r="L8" s="47">
        <f t="shared" si="1"/>
        <v>2270</v>
      </c>
      <c r="M8" s="48">
        <f>O7</f>
        <v>63000</v>
      </c>
      <c r="N8" s="49" t="s">
        <v>30</v>
      </c>
      <c r="O8" s="50">
        <v>73000</v>
      </c>
      <c r="P8" s="51">
        <f t="shared" si="2"/>
        <v>6521.2</v>
      </c>
      <c r="Q8" s="52">
        <f t="shared" si="3"/>
        <v>3260.6</v>
      </c>
      <c r="R8" s="53">
        <f t="shared" si="4"/>
        <v>1101.6000000000004</v>
      </c>
      <c r="S8" s="54">
        <f t="shared" si="4"/>
        <v>550.80000000000018</v>
      </c>
      <c r="T8" s="53">
        <f t="shared" si="5"/>
        <v>7622.8</v>
      </c>
      <c r="U8" s="52">
        <f t="shared" si="6"/>
        <v>3811.4</v>
      </c>
      <c r="V8" s="55"/>
      <c r="W8" s="56"/>
    </row>
    <row r="9" spans="2:25" s="1" customFormat="1" ht="20.25" customHeight="1" x14ac:dyDescent="0.15">
      <c r="B9" s="1">
        <f t="shared" si="0"/>
        <v>4</v>
      </c>
      <c r="C9" s="18" t="s">
        <v>32</v>
      </c>
      <c r="D9" s="19">
        <v>0.10100000000000001</v>
      </c>
      <c r="E9" s="19">
        <v>3.3799999999999997E-2</v>
      </c>
      <c r="F9" s="19">
        <v>6.7299999999999999E-2</v>
      </c>
      <c r="G9" s="5"/>
      <c r="I9" s="31">
        <f t="shared" si="7"/>
        <v>3</v>
      </c>
      <c r="J9" s="32"/>
      <c r="K9" s="33">
        <v>78000</v>
      </c>
      <c r="L9" s="34">
        <f t="shared" si="1"/>
        <v>2600</v>
      </c>
      <c r="M9" s="57">
        <f>O8</f>
        <v>73000</v>
      </c>
      <c r="N9" s="58" t="s">
        <v>30</v>
      </c>
      <c r="O9" s="59">
        <v>83000</v>
      </c>
      <c r="P9" s="38">
        <f t="shared" si="2"/>
        <v>7480.2</v>
      </c>
      <c r="Q9" s="39">
        <f t="shared" si="3"/>
        <v>3740.1</v>
      </c>
      <c r="R9" s="40">
        <f t="shared" si="4"/>
        <v>1263.6000000000013</v>
      </c>
      <c r="S9" s="41">
        <f t="shared" si="4"/>
        <v>631.80000000000064</v>
      </c>
      <c r="T9" s="40">
        <f t="shared" si="5"/>
        <v>8743.8000000000011</v>
      </c>
      <c r="U9" s="60">
        <f t="shared" si="6"/>
        <v>4371.9000000000005</v>
      </c>
      <c r="V9" s="55"/>
      <c r="W9" s="56"/>
    </row>
    <row r="10" spans="2:25" s="1" customFormat="1" ht="20.25" customHeight="1" thickBot="1" x14ac:dyDescent="0.2">
      <c r="B10" s="1">
        <f t="shared" si="0"/>
        <v>5</v>
      </c>
      <c r="C10" s="18" t="s">
        <v>33</v>
      </c>
      <c r="D10" s="19">
        <v>0.10009999999999999</v>
      </c>
      <c r="E10" s="19">
        <v>3.3799999999999997E-2</v>
      </c>
      <c r="F10" s="19">
        <v>6.6299999999999998E-2</v>
      </c>
      <c r="G10" s="5"/>
      <c r="I10" s="61">
        <f t="shared" si="7"/>
        <v>4</v>
      </c>
      <c r="J10" s="62">
        <v>1</v>
      </c>
      <c r="K10" s="63">
        <v>88000</v>
      </c>
      <c r="L10" s="64">
        <f t="shared" si="1"/>
        <v>2930</v>
      </c>
      <c r="M10" s="65">
        <f>O9</f>
        <v>83000</v>
      </c>
      <c r="N10" s="66" t="s">
        <v>30</v>
      </c>
      <c r="O10" s="67">
        <v>93000</v>
      </c>
      <c r="P10" s="68">
        <f t="shared" si="2"/>
        <v>8439.2000000000007</v>
      </c>
      <c r="Q10" s="69">
        <f t="shared" si="3"/>
        <v>4219.6000000000004</v>
      </c>
      <c r="R10" s="70">
        <f t="shared" si="4"/>
        <v>1425.6000000000004</v>
      </c>
      <c r="S10" s="71">
        <f t="shared" si="4"/>
        <v>712.80000000000018</v>
      </c>
      <c r="T10" s="70">
        <f t="shared" si="5"/>
        <v>9864.8000000000011</v>
      </c>
      <c r="U10" s="72">
        <f t="shared" si="6"/>
        <v>4932.4000000000005</v>
      </c>
      <c r="V10" s="73">
        <f>K10*V6</f>
        <v>16104</v>
      </c>
      <c r="W10" s="74">
        <f t="shared" ref="W10:W41" si="8">V10/2</f>
        <v>8052</v>
      </c>
    </row>
    <row r="11" spans="2:25" s="1" customFormat="1" ht="20.25" customHeight="1" thickTop="1" x14ac:dyDescent="0.15">
      <c r="B11" s="1">
        <f t="shared" si="0"/>
        <v>6</v>
      </c>
      <c r="C11" s="18" t="s">
        <v>34</v>
      </c>
      <c r="D11" s="19">
        <v>9.7500000000000003E-2</v>
      </c>
      <c r="E11" s="19">
        <v>3.3799999999999997E-2</v>
      </c>
      <c r="F11" s="19">
        <v>6.3700000000000007E-2</v>
      </c>
      <c r="G11" s="5"/>
      <c r="I11" s="75">
        <f t="shared" si="7"/>
        <v>5</v>
      </c>
      <c r="J11" s="76">
        <f t="shared" si="7"/>
        <v>2</v>
      </c>
      <c r="K11" s="77">
        <v>98000</v>
      </c>
      <c r="L11" s="78">
        <f t="shared" si="1"/>
        <v>3270</v>
      </c>
      <c r="M11" s="79">
        <f>O10</f>
        <v>93000</v>
      </c>
      <c r="N11" s="36" t="s">
        <v>30</v>
      </c>
      <c r="O11" s="80">
        <v>101000</v>
      </c>
      <c r="P11" s="81">
        <f t="shared" si="2"/>
        <v>9398.2000000000007</v>
      </c>
      <c r="Q11" s="82">
        <f t="shared" si="3"/>
        <v>4699.1000000000004</v>
      </c>
      <c r="R11" s="83">
        <f t="shared" si="4"/>
        <v>1587.6000000000004</v>
      </c>
      <c r="S11" s="84">
        <f t="shared" si="4"/>
        <v>793.80000000000018</v>
      </c>
      <c r="T11" s="83">
        <f t="shared" si="5"/>
        <v>10985.800000000001</v>
      </c>
      <c r="U11" s="82">
        <f t="shared" si="6"/>
        <v>5492.9000000000005</v>
      </c>
      <c r="V11" s="85">
        <f>K11*V6</f>
        <v>17934</v>
      </c>
      <c r="W11" s="86">
        <f t="shared" si="8"/>
        <v>8967</v>
      </c>
    </row>
    <row r="12" spans="2:25" s="1" customFormat="1" ht="20.25" customHeight="1" x14ac:dyDescent="0.15">
      <c r="B12" s="1">
        <f t="shared" si="0"/>
        <v>7</v>
      </c>
      <c r="C12" s="18" t="s">
        <v>35</v>
      </c>
      <c r="D12" s="19">
        <v>9.5000000000000001E-2</v>
      </c>
      <c r="E12" s="19">
        <v>3.3799999999999997E-2</v>
      </c>
      <c r="F12" s="19">
        <v>6.2399999999999997E-2</v>
      </c>
      <c r="G12" s="5"/>
      <c r="I12" s="44">
        <f t="shared" si="7"/>
        <v>6</v>
      </c>
      <c r="J12" s="45">
        <f t="shared" si="7"/>
        <v>3</v>
      </c>
      <c r="K12" s="46">
        <v>104000</v>
      </c>
      <c r="L12" s="47">
        <f t="shared" si="1"/>
        <v>3470</v>
      </c>
      <c r="M12" s="87">
        <v>101000</v>
      </c>
      <c r="N12" s="49" t="s">
        <v>30</v>
      </c>
      <c r="O12" s="88">
        <v>107000</v>
      </c>
      <c r="P12" s="51">
        <f t="shared" si="2"/>
        <v>9973.6</v>
      </c>
      <c r="Q12" s="52">
        <f t="shared" si="3"/>
        <v>4986.8</v>
      </c>
      <c r="R12" s="53">
        <f t="shared" si="4"/>
        <v>1684.7999999999993</v>
      </c>
      <c r="S12" s="54">
        <f t="shared" si="4"/>
        <v>842.39999999999964</v>
      </c>
      <c r="T12" s="53">
        <f t="shared" si="5"/>
        <v>11658.4</v>
      </c>
      <c r="U12" s="52">
        <f t="shared" si="6"/>
        <v>5829.2</v>
      </c>
      <c r="V12" s="89">
        <f>K12*V6</f>
        <v>19032</v>
      </c>
      <c r="W12" s="90">
        <f t="shared" si="8"/>
        <v>9516</v>
      </c>
    </row>
    <row r="13" spans="2:25" s="1" customFormat="1" ht="20.25" customHeight="1" x14ac:dyDescent="0.15">
      <c r="B13" s="1">
        <f t="shared" si="0"/>
        <v>8</v>
      </c>
      <c r="C13" s="18" t="s">
        <v>36</v>
      </c>
      <c r="D13" s="19">
        <v>9.5200000000000007E-2</v>
      </c>
      <c r="E13" s="19">
        <v>3.3799999999999997E-2</v>
      </c>
      <c r="F13" s="19">
        <v>6.2899999999999998E-2</v>
      </c>
      <c r="G13" s="5"/>
      <c r="I13" s="31">
        <f t="shared" si="7"/>
        <v>7</v>
      </c>
      <c r="J13" s="32">
        <f t="shared" si="7"/>
        <v>4</v>
      </c>
      <c r="K13" s="33">
        <v>110000</v>
      </c>
      <c r="L13" s="34">
        <f t="shared" si="1"/>
        <v>3670</v>
      </c>
      <c r="M13" s="91">
        <v>107000</v>
      </c>
      <c r="N13" s="58" t="s">
        <v>30</v>
      </c>
      <c r="O13" s="92">
        <v>114000</v>
      </c>
      <c r="P13" s="38">
        <f t="shared" si="2"/>
        <v>10549</v>
      </c>
      <c r="Q13" s="39">
        <f t="shared" si="3"/>
        <v>5274.5</v>
      </c>
      <c r="R13" s="40">
        <f t="shared" si="4"/>
        <v>1782</v>
      </c>
      <c r="S13" s="41">
        <f t="shared" si="4"/>
        <v>891</v>
      </c>
      <c r="T13" s="40">
        <f t="shared" si="5"/>
        <v>12331</v>
      </c>
      <c r="U13" s="39">
        <f t="shared" si="6"/>
        <v>6165.5</v>
      </c>
      <c r="V13" s="93">
        <f>K13*V6</f>
        <v>20130</v>
      </c>
      <c r="W13" s="94">
        <f t="shared" si="8"/>
        <v>10065</v>
      </c>
    </row>
    <row r="14" spans="2:25" s="1" customFormat="1" ht="20.25" customHeight="1" x14ac:dyDescent="0.15">
      <c r="B14" s="1">
        <f t="shared" si="0"/>
        <v>9</v>
      </c>
      <c r="C14" s="18" t="s">
        <v>37</v>
      </c>
      <c r="D14" s="19">
        <v>9.8199999999999996E-2</v>
      </c>
      <c r="E14" s="19">
        <v>3.3799999999999997E-2</v>
      </c>
      <c r="F14" s="19">
        <v>6.4399999999999999E-2</v>
      </c>
      <c r="G14" s="5"/>
      <c r="I14" s="44">
        <f t="shared" si="7"/>
        <v>8</v>
      </c>
      <c r="J14" s="45">
        <f t="shared" si="7"/>
        <v>5</v>
      </c>
      <c r="K14" s="95">
        <v>118000</v>
      </c>
      <c r="L14" s="96">
        <f t="shared" si="1"/>
        <v>3930</v>
      </c>
      <c r="M14" s="97">
        <v>114000</v>
      </c>
      <c r="N14" s="49" t="s">
        <v>30</v>
      </c>
      <c r="O14" s="98">
        <v>122000</v>
      </c>
      <c r="P14" s="51">
        <f t="shared" si="2"/>
        <v>11316.2</v>
      </c>
      <c r="Q14" s="52">
        <f t="shared" si="3"/>
        <v>5658.1</v>
      </c>
      <c r="R14" s="53">
        <f t="shared" si="4"/>
        <v>1911.6000000000004</v>
      </c>
      <c r="S14" s="54">
        <f t="shared" si="4"/>
        <v>955.80000000000018</v>
      </c>
      <c r="T14" s="53">
        <f t="shared" si="5"/>
        <v>13227.800000000001</v>
      </c>
      <c r="U14" s="52">
        <f t="shared" si="6"/>
        <v>6613.9000000000005</v>
      </c>
      <c r="V14" s="99">
        <f>K14*V6</f>
        <v>21594</v>
      </c>
      <c r="W14" s="100">
        <f t="shared" si="8"/>
        <v>10797</v>
      </c>
    </row>
    <row r="15" spans="2:25" s="1" customFormat="1" ht="20.25" customHeight="1" x14ac:dyDescent="0.15">
      <c r="B15" s="101">
        <f t="shared" si="0"/>
        <v>10</v>
      </c>
      <c r="C15" s="18" t="s">
        <v>38</v>
      </c>
      <c r="D15" s="19">
        <v>9.6799999999999997E-2</v>
      </c>
      <c r="E15" s="19">
        <v>3.3799999999999997E-2</v>
      </c>
      <c r="F15" s="19">
        <v>6.3899999999999998E-2</v>
      </c>
      <c r="G15" s="5"/>
      <c r="I15" s="31">
        <f t="shared" si="7"/>
        <v>9</v>
      </c>
      <c r="J15" s="32">
        <f t="shared" si="7"/>
        <v>6</v>
      </c>
      <c r="K15" s="33">
        <v>126000</v>
      </c>
      <c r="L15" s="34">
        <f t="shared" si="1"/>
        <v>4200</v>
      </c>
      <c r="M15" s="91">
        <v>122000</v>
      </c>
      <c r="N15" s="58" t="s">
        <v>30</v>
      </c>
      <c r="O15" s="92">
        <v>130000</v>
      </c>
      <c r="P15" s="38">
        <f t="shared" si="2"/>
        <v>12083.4</v>
      </c>
      <c r="Q15" s="39">
        <f t="shared" si="3"/>
        <v>6041.7</v>
      </c>
      <c r="R15" s="40">
        <f t="shared" si="4"/>
        <v>2041.2000000000007</v>
      </c>
      <c r="S15" s="41">
        <f t="shared" si="4"/>
        <v>1020.6000000000004</v>
      </c>
      <c r="T15" s="40">
        <f t="shared" si="5"/>
        <v>14124.6</v>
      </c>
      <c r="U15" s="39">
        <f t="shared" si="6"/>
        <v>7062.3</v>
      </c>
      <c r="V15" s="93">
        <f>K15*V6</f>
        <v>23058</v>
      </c>
      <c r="W15" s="94">
        <f t="shared" si="8"/>
        <v>11529</v>
      </c>
    </row>
    <row r="16" spans="2:25" s="1" customFormat="1" ht="20.25" customHeight="1" x14ac:dyDescent="0.15">
      <c r="B16" s="1">
        <f t="shared" si="0"/>
        <v>11</v>
      </c>
      <c r="C16" s="18" t="s">
        <v>39</v>
      </c>
      <c r="D16" s="19">
        <v>9.6699999999999994E-2</v>
      </c>
      <c r="E16" s="19">
        <v>3.3799999999999997E-2</v>
      </c>
      <c r="F16" s="19">
        <v>6.3799999999999996E-2</v>
      </c>
      <c r="G16" s="5"/>
      <c r="I16" s="44">
        <f t="shared" si="7"/>
        <v>10</v>
      </c>
      <c r="J16" s="45">
        <f t="shared" si="7"/>
        <v>7</v>
      </c>
      <c r="K16" s="46">
        <v>134000</v>
      </c>
      <c r="L16" s="47">
        <f t="shared" si="1"/>
        <v>4470</v>
      </c>
      <c r="M16" s="87">
        <v>130000</v>
      </c>
      <c r="N16" s="49" t="s">
        <v>30</v>
      </c>
      <c r="O16" s="88">
        <v>138000</v>
      </c>
      <c r="P16" s="51">
        <f t="shared" si="2"/>
        <v>12850.6</v>
      </c>
      <c r="Q16" s="52">
        <f t="shared" si="3"/>
        <v>6425.3</v>
      </c>
      <c r="R16" s="53">
        <f t="shared" si="4"/>
        <v>2170.8000000000011</v>
      </c>
      <c r="S16" s="54">
        <f t="shared" si="4"/>
        <v>1085.4000000000005</v>
      </c>
      <c r="T16" s="53">
        <f t="shared" si="5"/>
        <v>15021.400000000001</v>
      </c>
      <c r="U16" s="52">
        <f t="shared" si="6"/>
        <v>7510.7000000000007</v>
      </c>
      <c r="V16" s="89">
        <f>K16*V6</f>
        <v>24522</v>
      </c>
      <c r="W16" s="90">
        <f t="shared" si="8"/>
        <v>12261</v>
      </c>
    </row>
    <row r="17" spans="2:23" s="1" customFormat="1" ht="20.25" customHeight="1" x14ac:dyDescent="0.15">
      <c r="B17" s="1">
        <f t="shared" si="0"/>
        <v>12</v>
      </c>
      <c r="C17" s="18" t="s">
        <v>40</v>
      </c>
      <c r="D17" s="19">
        <v>9.7299999999999998E-2</v>
      </c>
      <c r="E17" s="19">
        <v>3.3799999999999997E-2</v>
      </c>
      <c r="F17" s="19">
        <v>6.4100000000000004E-2</v>
      </c>
      <c r="G17" s="5"/>
      <c r="I17" s="31">
        <f t="shared" si="7"/>
        <v>11</v>
      </c>
      <c r="J17" s="32">
        <f t="shared" si="7"/>
        <v>8</v>
      </c>
      <c r="K17" s="33">
        <v>142000</v>
      </c>
      <c r="L17" s="34">
        <f t="shared" si="1"/>
        <v>4730</v>
      </c>
      <c r="M17" s="91">
        <v>138000</v>
      </c>
      <c r="N17" s="58" t="s">
        <v>30</v>
      </c>
      <c r="O17" s="92">
        <v>146000</v>
      </c>
      <c r="P17" s="38">
        <f t="shared" si="2"/>
        <v>13617.8</v>
      </c>
      <c r="Q17" s="39">
        <f t="shared" si="3"/>
        <v>6808.9</v>
      </c>
      <c r="R17" s="40">
        <f t="shared" si="4"/>
        <v>2300.4000000000015</v>
      </c>
      <c r="S17" s="41">
        <f t="shared" si="4"/>
        <v>1150.2000000000007</v>
      </c>
      <c r="T17" s="40">
        <f t="shared" si="5"/>
        <v>15918.2</v>
      </c>
      <c r="U17" s="39">
        <f t="shared" si="6"/>
        <v>7959.1</v>
      </c>
      <c r="V17" s="93">
        <f>K17*V6</f>
        <v>25986</v>
      </c>
      <c r="W17" s="94">
        <f t="shared" si="8"/>
        <v>12993</v>
      </c>
    </row>
    <row r="18" spans="2:23" s="1" customFormat="1" ht="20.25" customHeight="1" x14ac:dyDescent="0.15">
      <c r="B18" s="1">
        <f t="shared" si="0"/>
        <v>13</v>
      </c>
      <c r="C18" s="18" t="s">
        <v>41</v>
      </c>
      <c r="D18" s="19">
        <v>9.8500000000000004E-2</v>
      </c>
      <c r="E18" s="19">
        <v>3.3799999999999997E-2</v>
      </c>
      <c r="F18" s="19">
        <v>6.5299999999999997E-2</v>
      </c>
      <c r="G18" s="5"/>
      <c r="I18" s="44">
        <f t="shared" si="7"/>
        <v>12</v>
      </c>
      <c r="J18" s="45">
        <f t="shared" si="7"/>
        <v>9</v>
      </c>
      <c r="K18" s="46">
        <v>150000</v>
      </c>
      <c r="L18" s="47">
        <f t="shared" si="1"/>
        <v>5000</v>
      </c>
      <c r="M18" s="87">
        <v>146000</v>
      </c>
      <c r="N18" s="49" t="s">
        <v>30</v>
      </c>
      <c r="O18" s="88">
        <v>155000</v>
      </c>
      <c r="P18" s="51">
        <f t="shared" si="2"/>
        <v>14385</v>
      </c>
      <c r="Q18" s="52">
        <f t="shared" si="3"/>
        <v>7192.5</v>
      </c>
      <c r="R18" s="53">
        <f t="shared" si="4"/>
        <v>2430</v>
      </c>
      <c r="S18" s="54">
        <f t="shared" si="4"/>
        <v>1215</v>
      </c>
      <c r="T18" s="53">
        <f t="shared" si="5"/>
        <v>16815</v>
      </c>
      <c r="U18" s="52">
        <f t="shared" si="6"/>
        <v>8407.5</v>
      </c>
      <c r="V18" s="89">
        <f>K18*V6</f>
        <v>27450</v>
      </c>
      <c r="W18" s="90">
        <f t="shared" si="8"/>
        <v>13725</v>
      </c>
    </row>
    <row r="19" spans="2:23" s="1" customFormat="1" ht="20.25" customHeight="1" x14ac:dyDescent="0.15">
      <c r="B19" s="1">
        <f t="shared" si="0"/>
        <v>14</v>
      </c>
      <c r="C19" s="18" t="s">
        <v>42</v>
      </c>
      <c r="D19" s="19">
        <v>9.9199999999999997E-2</v>
      </c>
      <c r="E19" s="19">
        <v>3.3799999999999997E-2</v>
      </c>
      <c r="F19" s="19">
        <v>6.54E-2</v>
      </c>
      <c r="G19" s="5"/>
      <c r="I19" s="31">
        <f t="shared" si="7"/>
        <v>13</v>
      </c>
      <c r="J19" s="32">
        <f t="shared" si="7"/>
        <v>10</v>
      </c>
      <c r="K19" s="33">
        <v>160000</v>
      </c>
      <c r="L19" s="34">
        <f t="shared" si="1"/>
        <v>5330</v>
      </c>
      <c r="M19" s="91">
        <v>155000</v>
      </c>
      <c r="N19" s="58" t="s">
        <v>30</v>
      </c>
      <c r="O19" s="92">
        <v>165000</v>
      </c>
      <c r="P19" s="38">
        <f t="shared" si="2"/>
        <v>15344</v>
      </c>
      <c r="Q19" s="39">
        <f t="shared" si="3"/>
        <v>7672</v>
      </c>
      <c r="R19" s="40">
        <f t="shared" si="4"/>
        <v>2592</v>
      </c>
      <c r="S19" s="41">
        <f t="shared" si="4"/>
        <v>1296</v>
      </c>
      <c r="T19" s="40">
        <f t="shared" si="5"/>
        <v>17936</v>
      </c>
      <c r="U19" s="39">
        <f t="shared" si="6"/>
        <v>8968</v>
      </c>
      <c r="V19" s="93">
        <f>K19*V6</f>
        <v>29280</v>
      </c>
      <c r="W19" s="94">
        <f t="shared" si="8"/>
        <v>14640</v>
      </c>
    </row>
    <row r="20" spans="2:23" s="1" customFormat="1" ht="20.25" customHeight="1" x14ac:dyDescent="0.15">
      <c r="B20" s="1">
        <f t="shared" si="0"/>
        <v>15</v>
      </c>
      <c r="C20" s="18" t="s">
        <v>43</v>
      </c>
      <c r="D20" s="19">
        <v>9.2100000000000001E-2</v>
      </c>
      <c r="E20" s="19">
        <v>3.3799999999999997E-2</v>
      </c>
      <c r="F20" s="19">
        <v>6.1699999999999998E-2</v>
      </c>
      <c r="G20" s="5"/>
      <c r="I20" s="44">
        <f t="shared" si="7"/>
        <v>14</v>
      </c>
      <c r="J20" s="45">
        <f t="shared" si="7"/>
        <v>11</v>
      </c>
      <c r="K20" s="102">
        <v>170000</v>
      </c>
      <c r="L20" s="103">
        <f t="shared" si="1"/>
        <v>5670</v>
      </c>
      <c r="M20" s="104">
        <v>165000</v>
      </c>
      <c r="N20" s="49" t="s">
        <v>30</v>
      </c>
      <c r="O20" s="105">
        <v>175000</v>
      </c>
      <c r="P20" s="51">
        <f t="shared" si="2"/>
        <v>16303</v>
      </c>
      <c r="Q20" s="52">
        <f t="shared" si="3"/>
        <v>8151.5</v>
      </c>
      <c r="R20" s="53">
        <f t="shared" si="4"/>
        <v>2754</v>
      </c>
      <c r="S20" s="54">
        <f t="shared" si="4"/>
        <v>1377</v>
      </c>
      <c r="T20" s="53">
        <f t="shared" si="5"/>
        <v>19057</v>
      </c>
      <c r="U20" s="52">
        <f t="shared" si="6"/>
        <v>9528.5</v>
      </c>
      <c r="V20" s="106">
        <f>K20*V6</f>
        <v>31110</v>
      </c>
      <c r="W20" s="107">
        <f t="shared" si="8"/>
        <v>15555</v>
      </c>
    </row>
    <row r="21" spans="2:23" s="1" customFormat="1" ht="20.25" customHeight="1" x14ac:dyDescent="0.15">
      <c r="B21" s="1">
        <f t="shared" si="0"/>
        <v>16</v>
      </c>
      <c r="C21" s="18" t="s">
        <v>44</v>
      </c>
      <c r="D21" s="19">
        <v>9.5899999999999999E-2</v>
      </c>
      <c r="E21" s="19">
        <v>3.3799999999999997E-2</v>
      </c>
      <c r="F21" s="19">
        <v>6.2700000000000006E-2</v>
      </c>
      <c r="G21" s="5"/>
      <c r="I21" s="31">
        <f t="shared" si="7"/>
        <v>15</v>
      </c>
      <c r="J21" s="32">
        <f t="shared" si="7"/>
        <v>12</v>
      </c>
      <c r="K21" s="33">
        <v>180000</v>
      </c>
      <c r="L21" s="34">
        <f t="shared" si="1"/>
        <v>6000</v>
      </c>
      <c r="M21" s="91">
        <v>175000</v>
      </c>
      <c r="N21" s="58" t="s">
        <v>30</v>
      </c>
      <c r="O21" s="92">
        <v>185000</v>
      </c>
      <c r="P21" s="38">
        <f t="shared" si="2"/>
        <v>17262</v>
      </c>
      <c r="Q21" s="39">
        <f t="shared" si="3"/>
        <v>8631</v>
      </c>
      <c r="R21" s="40">
        <f t="shared" si="4"/>
        <v>2916</v>
      </c>
      <c r="S21" s="41">
        <f t="shared" si="4"/>
        <v>1458</v>
      </c>
      <c r="T21" s="40">
        <f t="shared" si="5"/>
        <v>20178</v>
      </c>
      <c r="U21" s="39">
        <f t="shared" si="6"/>
        <v>10089</v>
      </c>
      <c r="V21" s="93">
        <f>K21*V6</f>
        <v>32940</v>
      </c>
      <c r="W21" s="94">
        <f t="shared" si="8"/>
        <v>16470</v>
      </c>
    </row>
    <row r="22" spans="2:23" s="1" customFormat="1" ht="20.25" customHeight="1" x14ac:dyDescent="0.15">
      <c r="B22" s="1">
        <f t="shared" si="0"/>
        <v>17</v>
      </c>
      <c r="C22" s="18" t="s">
        <v>45</v>
      </c>
      <c r="D22" s="19">
        <v>9.7000000000000003E-2</v>
      </c>
      <c r="E22" s="19">
        <v>3.3799999999999997E-2</v>
      </c>
      <c r="F22" s="19">
        <v>6.5000000000000002E-2</v>
      </c>
      <c r="G22" s="5"/>
      <c r="I22" s="44">
        <f t="shared" si="7"/>
        <v>16</v>
      </c>
      <c r="J22" s="45">
        <f t="shared" si="7"/>
        <v>13</v>
      </c>
      <c r="K22" s="46">
        <v>190000</v>
      </c>
      <c r="L22" s="47">
        <f t="shared" si="1"/>
        <v>6330</v>
      </c>
      <c r="M22" s="87">
        <v>185000</v>
      </c>
      <c r="N22" s="49" t="s">
        <v>30</v>
      </c>
      <c r="O22" s="88">
        <v>195000</v>
      </c>
      <c r="P22" s="51">
        <f t="shared" si="2"/>
        <v>18221</v>
      </c>
      <c r="Q22" s="52">
        <f t="shared" si="3"/>
        <v>9110.5</v>
      </c>
      <c r="R22" s="53">
        <f t="shared" si="4"/>
        <v>3078</v>
      </c>
      <c r="S22" s="54">
        <f t="shared" si="4"/>
        <v>1539</v>
      </c>
      <c r="T22" s="53">
        <f t="shared" si="5"/>
        <v>21299</v>
      </c>
      <c r="U22" s="52">
        <f t="shared" si="6"/>
        <v>10649.5</v>
      </c>
      <c r="V22" s="89">
        <f>K22*V6</f>
        <v>34770</v>
      </c>
      <c r="W22" s="90">
        <f t="shared" si="8"/>
        <v>17385</v>
      </c>
    </row>
    <row r="23" spans="2:23" s="1" customFormat="1" ht="20.25" customHeight="1" x14ac:dyDescent="0.15">
      <c r="B23" s="101">
        <f t="shared" si="0"/>
        <v>18</v>
      </c>
      <c r="C23" s="18" t="s">
        <v>46</v>
      </c>
      <c r="D23" s="19">
        <v>9.7100000000000006E-2</v>
      </c>
      <c r="E23" s="19">
        <v>3.3799999999999997E-2</v>
      </c>
      <c r="F23" s="19">
        <v>6.5600000000000006E-2</v>
      </c>
      <c r="G23" s="5"/>
      <c r="I23" s="31">
        <f t="shared" si="7"/>
        <v>17</v>
      </c>
      <c r="J23" s="32">
        <f t="shared" si="7"/>
        <v>14</v>
      </c>
      <c r="K23" s="33">
        <v>200000</v>
      </c>
      <c r="L23" s="34">
        <f t="shared" si="1"/>
        <v>6670</v>
      </c>
      <c r="M23" s="91">
        <v>195000</v>
      </c>
      <c r="N23" s="58" t="s">
        <v>30</v>
      </c>
      <c r="O23" s="92">
        <v>210000</v>
      </c>
      <c r="P23" s="38">
        <f t="shared" si="2"/>
        <v>19180</v>
      </c>
      <c r="Q23" s="39">
        <f t="shared" si="3"/>
        <v>9590</v>
      </c>
      <c r="R23" s="40">
        <f t="shared" si="4"/>
        <v>3240</v>
      </c>
      <c r="S23" s="41">
        <f t="shared" si="4"/>
        <v>1620</v>
      </c>
      <c r="T23" s="40">
        <f t="shared" si="5"/>
        <v>22420</v>
      </c>
      <c r="U23" s="39">
        <f t="shared" si="6"/>
        <v>11210</v>
      </c>
      <c r="V23" s="93">
        <f>K23*V6</f>
        <v>36600</v>
      </c>
      <c r="W23" s="94">
        <f t="shared" si="8"/>
        <v>18300</v>
      </c>
    </row>
    <row r="24" spans="2:23" s="1" customFormat="1" ht="20.25" customHeight="1" x14ac:dyDescent="0.15">
      <c r="B24" s="1">
        <f t="shared" si="0"/>
        <v>19</v>
      </c>
      <c r="C24" s="18" t="s">
        <v>7</v>
      </c>
      <c r="D24" s="19">
        <v>9.5500000000000002E-2</v>
      </c>
      <c r="E24" s="19">
        <v>3.3799999999999997E-2</v>
      </c>
      <c r="F24" s="19">
        <v>6.5100000000000005E-2</v>
      </c>
      <c r="G24" s="5"/>
      <c r="I24" s="44">
        <f t="shared" ref="I24:J39" si="9">I23+1</f>
        <v>18</v>
      </c>
      <c r="J24" s="45">
        <f t="shared" si="9"/>
        <v>15</v>
      </c>
      <c r="K24" s="46">
        <v>220000</v>
      </c>
      <c r="L24" s="47">
        <f t="shared" si="1"/>
        <v>7330</v>
      </c>
      <c r="M24" s="87">
        <v>210000</v>
      </c>
      <c r="N24" s="49" t="s">
        <v>30</v>
      </c>
      <c r="O24" s="88">
        <v>230000</v>
      </c>
      <c r="P24" s="51">
        <f t="shared" si="2"/>
        <v>21098</v>
      </c>
      <c r="Q24" s="52">
        <f t="shared" si="3"/>
        <v>10549</v>
      </c>
      <c r="R24" s="53">
        <f t="shared" si="4"/>
        <v>3564</v>
      </c>
      <c r="S24" s="54">
        <f t="shared" si="4"/>
        <v>1782</v>
      </c>
      <c r="T24" s="53">
        <f t="shared" si="5"/>
        <v>24662</v>
      </c>
      <c r="U24" s="52">
        <f t="shared" si="6"/>
        <v>12331</v>
      </c>
      <c r="V24" s="89">
        <f>K24*V6</f>
        <v>40260</v>
      </c>
      <c r="W24" s="90">
        <f t="shared" si="8"/>
        <v>20130</v>
      </c>
    </row>
    <row r="25" spans="2:23" s="1" customFormat="1" ht="20.25" customHeight="1" x14ac:dyDescent="0.15">
      <c r="B25" s="101">
        <f t="shared" si="0"/>
        <v>20</v>
      </c>
      <c r="C25" s="18" t="s">
        <v>47</v>
      </c>
      <c r="D25" s="19">
        <v>9.6299999999999997E-2</v>
      </c>
      <c r="E25" s="19">
        <v>3.3799999999999997E-2</v>
      </c>
      <c r="F25" s="19">
        <v>6.3100000000000003E-2</v>
      </c>
      <c r="G25" s="5"/>
      <c r="I25" s="31">
        <f t="shared" si="9"/>
        <v>19</v>
      </c>
      <c r="J25" s="32">
        <f t="shared" si="9"/>
        <v>16</v>
      </c>
      <c r="K25" s="33">
        <v>240000</v>
      </c>
      <c r="L25" s="34">
        <f t="shared" si="1"/>
        <v>8000</v>
      </c>
      <c r="M25" s="91">
        <v>230000</v>
      </c>
      <c r="N25" s="58" t="s">
        <v>30</v>
      </c>
      <c r="O25" s="92">
        <v>250000</v>
      </c>
      <c r="P25" s="38">
        <f t="shared" si="2"/>
        <v>23016</v>
      </c>
      <c r="Q25" s="39">
        <f t="shared" si="3"/>
        <v>11508</v>
      </c>
      <c r="R25" s="40">
        <f t="shared" si="4"/>
        <v>3888</v>
      </c>
      <c r="S25" s="41">
        <f t="shared" si="4"/>
        <v>1944</v>
      </c>
      <c r="T25" s="40">
        <f t="shared" si="5"/>
        <v>26904</v>
      </c>
      <c r="U25" s="39">
        <f t="shared" si="6"/>
        <v>13452</v>
      </c>
      <c r="V25" s="93">
        <f>K25*V6</f>
        <v>43920</v>
      </c>
      <c r="W25" s="94">
        <f t="shared" si="8"/>
        <v>21960</v>
      </c>
    </row>
    <row r="26" spans="2:23" s="1" customFormat="1" ht="20.25" customHeight="1" x14ac:dyDescent="0.15">
      <c r="B26" s="1">
        <f t="shared" si="0"/>
        <v>21</v>
      </c>
      <c r="C26" s="18" t="s">
        <v>48</v>
      </c>
      <c r="D26" s="19">
        <v>9.8000000000000004E-2</v>
      </c>
      <c r="E26" s="19">
        <v>3.3799999999999997E-2</v>
      </c>
      <c r="F26" s="19">
        <v>6.5500000000000003E-2</v>
      </c>
      <c r="G26" s="5"/>
      <c r="I26" s="44">
        <f t="shared" si="9"/>
        <v>20</v>
      </c>
      <c r="J26" s="45">
        <f t="shared" si="9"/>
        <v>17</v>
      </c>
      <c r="K26" s="46">
        <v>260000</v>
      </c>
      <c r="L26" s="47">
        <f t="shared" si="1"/>
        <v>8670</v>
      </c>
      <c r="M26" s="87">
        <v>250000</v>
      </c>
      <c r="N26" s="49" t="s">
        <v>30</v>
      </c>
      <c r="O26" s="88">
        <v>270000</v>
      </c>
      <c r="P26" s="51">
        <f t="shared" si="2"/>
        <v>24934</v>
      </c>
      <c r="Q26" s="52">
        <f t="shared" si="3"/>
        <v>12467</v>
      </c>
      <c r="R26" s="53">
        <f t="shared" si="4"/>
        <v>4212</v>
      </c>
      <c r="S26" s="54">
        <f t="shared" si="4"/>
        <v>2106</v>
      </c>
      <c r="T26" s="53">
        <f t="shared" si="5"/>
        <v>29146</v>
      </c>
      <c r="U26" s="52">
        <f t="shared" si="6"/>
        <v>14573</v>
      </c>
      <c r="V26" s="89">
        <f>K26*V6</f>
        <v>47580</v>
      </c>
      <c r="W26" s="90">
        <f t="shared" si="8"/>
        <v>23790</v>
      </c>
    </row>
    <row r="27" spans="2:23" s="1" customFormat="1" ht="20.25" customHeight="1" x14ac:dyDescent="0.15">
      <c r="B27" s="1">
        <f t="shared" si="0"/>
        <v>22</v>
      </c>
      <c r="C27" s="18" t="s">
        <v>49</v>
      </c>
      <c r="D27" s="19">
        <v>9.6100000000000005E-2</v>
      </c>
      <c r="E27" s="19">
        <v>3.3799999999999997E-2</v>
      </c>
      <c r="F27" s="19">
        <v>6.4199999999999993E-2</v>
      </c>
      <c r="G27" s="5"/>
      <c r="I27" s="31">
        <f t="shared" si="9"/>
        <v>21</v>
      </c>
      <c r="J27" s="32">
        <f t="shared" si="9"/>
        <v>18</v>
      </c>
      <c r="K27" s="33">
        <v>280000</v>
      </c>
      <c r="L27" s="34">
        <f t="shared" si="1"/>
        <v>9330</v>
      </c>
      <c r="M27" s="91">
        <v>270000</v>
      </c>
      <c r="N27" s="58" t="s">
        <v>30</v>
      </c>
      <c r="O27" s="92">
        <v>290000</v>
      </c>
      <c r="P27" s="38">
        <f t="shared" si="2"/>
        <v>26852</v>
      </c>
      <c r="Q27" s="39">
        <f t="shared" si="3"/>
        <v>13426</v>
      </c>
      <c r="R27" s="40">
        <f t="shared" si="4"/>
        <v>4536</v>
      </c>
      <c r="S27" s="41">
        <f t="shared" si="4"/>
        <v>2268</v>
      </c>
      <c r="T27" s="40">
        <f t="shared" si="5"/>
        <v>31388</v>
      </c>
      <c r="U27" s="39">
        <f t="shared" si="6"/>
        <v>15694</v>
      </c>
      <c r="V27" s="93">
        <f>K27*V6</f>
        <v>51240</v>
      </c>
      <c r="W27" s="94">
        <f t="shared" si="8"/>
        <v>25620</v>
      </c>
    </row>
    <row r="28" spans="2:23" s="1" customFormat="1" ht="20.25" customHeight="1" x14ac:dyDescent="0.15">
      <c r="B28" s="1">
        <f t="shared" si="0"/>
        <v>23</v>
      </c>
      <c r="C28" s="18" t="s">
        <v>50</v>
      </c>
      <c r="D28" s="19">
        <v>9.9299999999999999E-2</v>
      </c>
      <c r="E28" s="19">
        <v>3.3799999999999997E-2</v>
      </c>
      <c r="F28" s="19">
        <v>6.6500000000000004E-2</v>
      </c>
      <c r="G28" s="5"/>
      <c r="I28" s="44">
        <f t="shared" si="9"/>
        <v>22</v>
      </c>
      <c r="J28" s="45">
        <f t="shared" si="9"/>
        <v>19</v>
      </c>
      <c r="K28" s="46">
        <v>300000</v>
      </c>
      <c r="L28" s="47">
        <f t="shared" si="1"/>
        <v>10000</v>
      </c>
      <c r="M28" s="87">
        <v>290000</v>
      </c>
      <c r="N28" s="49" t="s">
        <v>30</v>
      </c>
      <c r="O28" s="88">
        <v>310000</v>
      </c>
      <c r="P28" s="51">
        <f t="shared" si="2"/>
        <v>28770</v>
      </c>
      <c r="Q28" s="52">
        <f t="shared" si="3"/>
        <v>14385</v>
      </c>
      <c r="R28" s="53">
        <f t="shared" si="4"/>
        <v>4860</v>
      </c>
      <c r="S28" s="54">
        <f t="shared" si="4"/>
        <v>2430</v>
      </c>
      <c r="T28" s="53">
        <f t="shared" si="5"/>
        <v>33630</v>
      </c>
      <c r="U28" s="52">
        <f t="shared" si="6"/>
        <v>16815</v>
      </c>
      <c r="V28" s="89">
        <f>K28*V6</f>
        <v>54900</v>
      </c>
      <c r="W28" s="90">
        <f t="shared" si="8"/>
        <v>27450</v>
      </c>
    </row>
    <row r="29" spans="2:23" s="1" customFormat="1" ht="20.25" customHeight="1" x14ac:dyDescent="0.15">
      <c r="B29" s="1">
        <f t="shared" si="0"/>
        <v>24</v>
      </c>
      <c r="C29" s="18" t="s">
        <v>51</v>
      </c>
      <c r="D29" s="19">
        <v>9.7699999999999995E-2</v>
      </c>
      <c r="E29" s="19">
        <v>3.3799999999999997E-2</v>
      </c>
      <c r="F29" s="19">
        <v>6.6100000000000006E-2</v>
      </c>
      <c r="G29" s="5"/>
      <c r="I29" s="31">
        <f t="shared" si="9"/>
        <v>23</v>
      </c>
      <c r="J29" s="32">
        <f t="shared" si="9"/>
        <v>20</v>
      </c>
      <c r="K29" s="33">
        <v>320000</v>
      </c>
      <c r="L29" s="34">
        <f t="shared" si="1"/>
        <v>10670</v>
      </c>
      <c r="M29" s="91">
        <v>310000</v>
      </c>
      <c r="N29" s="58" t="s">
        <v>30</v>
      </c>
      <c r="O29" s="92">
        <v>330000</v>
      </c>
      <c r="P29" s="38">
        <f t="shared" si="2"/>
        <v>30688</v>
      </c>
      <c r="Q29" s="39">
        <f t="shared" si="3"/>
        <v>15344</v>
      </c>
      <c r="R29" s="40">
        <f t="shared" si="4"/>
        <v>5184</v>
      </c>
      <c r="S29" s="41">
        <f t="shared" si="4"/>
        <v>2592</v>
      </c>
      <c r="T29" s="40">
        <f t="shared" si="5"/>
        <v>35872</v>
      </c>
      <c r="U29" s="39">
        <f t="shared" si="6"/>
        <v>17936</v>
      </c>
      <c r="V29" s="93">
        <f>K29*V6</f>
        <v>58560</v>
      </c>
      <c r="W29" s="94">
        <f t="shared" si="8"/>
        <v>29280</v>
      </c>
    </row>
    <row r="30" spans="2:23" s="1" customFormat="1" ht="20.25" customHeight="1" x14ac:dyDescent="0.15">
      <c r="B30" s="1">
        <f t="shared" si="0"/>
        <v>25</v>
      </c>
      <c r="C30" s="18" t="s">
        <v>52</v>
      </c>
      <c r="D30" s="19">
        <v>9.8799999999999999E-2</v>
      </c>
      <c r="E30" s="19">
        <v>3.3799999999999997E-2</v>
      </c>
      <c r="F30" s="19">
        <v>6.59E-2</v>
      </c>
      <c r="G30" s="5"/>
      <c r="I30" s="44">
        <f t="shared" si="9"/>
        <v>24</v>
      </c>
      <c r="J30" s="45">
        <f t="shared" si="9"/>
        <v>21</v>
      </c>
      <c r="K30" s="46">
        <v>340000</v>
      </c>
      <c r="L30" s="47">
        <f t="shared" si="1"/>
        <v>11330</v>
      </c>
      <c r="M30" s="87">
        <v>330000</v>
      </c>
      <c r="N30" s="49" t="s">
        <v>30</v>
      </c>
      <c r="O30" s="88">
        <v>350000</v>
      </c>
      <c r="P30" s="51">
        <f t="shared" si="2"/>
        <v>32606</v>
      </c>
      <c r="Q30" s="52">
        <f t="shared" si="3"/>
        <v>16303</v>
      </c>
      <c r="R30" s="53">
        <f t="shared" si="4"/>
        <v>5508</v>
      </c>
      <c r="S30" s="54">
        <f t="shared" si="4"/>
        <v>2754</v>
      </c>
      <c r="T30" s="53">
        <f t="shared" si="5"/>
        <v>38114</v>
      </c>
      <c r="U30" s="52">
        <f t="shared" si="6"/>
        <v>19057</v>
      </c>
      <c r="V30" s="89">
        <f>K30*V6</f>
        <v>62220</v>
      </c>
      <c r="W30" s="90">
        <f t="shared" si="8"/>
        <v>31110</v>
      </c>
    </row>
    <row r="31" spans="2:23" s="1" customFormat="1" ht="20.25" customHeight="1" x14ac:dyDescent="0.15">
      <c r="B31" s="1">
        <f t="shared" si="0"/>
        <v>26</v>
      </c>
      <c r="C31" s="18" t="s">
        <v>53</v>
      </c>
      <c r="D31" s="19">
        <v>9.8900000000000002E-2</v>
      </c>
      <c r="E31" s="19">
        <v>3.3799999999999997E-2</v>
      </c>
      <c r="F31" s="19">
        <v>6.6500000000000004E-2</v>
      </c>
      <c r="G31" s="5"/>
      <c r="I31" s="31">
        <f t="shared" si="9"/>
        <v>25</v>
      </c>
      <c r="J31" s="32">
        <f t="shared" si="9"/>
        <v>22</v>
      </c>
      <c r="K31" s="33">
        <v>360000</v>
      </c>
      <c r="L31" s="34">
        <f t="shared" si="1"/>
        <v>12000</v>
      </c>
      <c r="M31" s="91">
        <v>350000</v>
      </c>
      <c r="N31" s="58" t="s">
        <v>30</v>
      </c>
      <c r="O31" s="92">
        <v>370000</v>
      </c>
      <c r="P31" s="38">
        <f t="shared" si="2"/>
        <v>34524</v>
      </c>
      <c r="Q31" s="39">
        <f t="shared" si="3"/>
        <v>17262</v>
      </c>
      <c r="R31" s="40">
        <f t="shared" si="4"/>
        <v>5832</v>
      </c>
      <c r="S31" s="41">
        <f t="shared" si="4"/>
        <v>2916</v>
      </c>
      <c r="T31" s="40">
        <f t="shared" si="5"/>
        <v>40356</v>
      </c>
      <c r="U31" s="39">
        <f t="shared" si="6"/>
        <v>20178</v>
      </c>
      <c r="V31" s="93">
        <f>K31*V6</f>
        <v>65880</v>
      </c>
      <c r="W31" s="94">
        <f t="shared" si="8"/>
        <v>32940</v>
      </c>
    </row>
    <row r="32" spans="2:23" s="1" customFormat="1" ht="20.25" customHeight="1" x14ac:dyDescent="0.15">
      <c r="B32" s="1">
        <f t="shared" si="0"/>
        <v>27</v>
      </c>
      <c r="C32" s="18" t="s">
        <v>54</v>
      </c>
      <c r="D32" s="19">
        <v>0.1013</v>
      </c>
      <c r="E32" s="19">
        <v>3.3799999999999997E-2</v>
      </c>
      <c r="F32" s="19">
        <v>6.8599999999999994E-2</v>
      </c>
      <c r="G32" s="5"/>
      <c r="I32" s="44">
        <f t="shared" si="9"/>
        <v>26</v>
      </c>
      <c r="J32" s="45">
        <f t="shared" si="9"/>
        <v>23</v>
      </c>
      <c r="K32" s="46">
        <v>380000</v>
      </c>
      <c r="L32" s="47">
        <f t="shared" si="1"/>
        <v>12670</v>
      </c>
      <c r="M32" s="87">
        <v>370000</v>
      </c>
      <c r="N32" s="49" t="s">
        <v>30</v>
      </c>
      <c r="O32" s="88">
        <v>395000</v>
      </c>
      <c r="P32" s="51">
        <f t="shared" si="2"/>
        <v>36442</v>
      </c>
      <c r="Q32" s="52">
        <f t="shared" si="3"/>
        <v>18221</v>
      </c>
      <c r="R32" s="53">
        <f t="shared" si="4"/>
        <v>6156</v>
      </c>
      <c r="S32" s="54">
        <f t="shared" si="4"/>
        <v>3078</v>
      </c>
      <c r="T32" s="53">
        <f t="shared" si="5"/>
        <v>42598</v>
      </c>
      <c r="U32" s="52">
        <f t="shared" si="6"/>
        <v>21299</v>
      </c>
      <c r="V32" s="89">
        <f>K32*V6</f>
        <v>69540</v>
      </c>
      <c r="W32" s="90">
        <f t="shared" si="8"/>
        <v>34770</v>
      </c>
    </row>
    <row r="33" spans="2:23" s="1" customFormat="1" ht="20.25" customHeight="1" x14ac:dyDescent="0.15">
      <c r="B33" s="1">
        <f t="shared" si="0"/>
        <v>28</v>
      </c>
      <c r="C33" s="18" t="s">
        <v>55</v>
      </c>
      <c r="D33" s="19">
        <v>0.1012</v>
      </c>
      <c r="E33" s="19">
        <v>3.3799999999999997E-2</v>
      </c>
      <c r="F33" s="19">
        <v>6.7799999999999999E-2</v>
      </c>
      <c r="G33" s="5"/>
      <c r="I33" s="31">
        <f t="shared" si="9"/>
        <v>27</v>
      </c>
      <c r="J33" s="32">
        <f t="shared" si="9"/>
        <v>24</v>
      </c>
      <c r="K33" s="33">
        <v>410000</v>
      </c>
      <c r="L33" s="34">
        <f t="shared" si="1"/>
        <v>13670</v>
      </c>
      <c r="M33" s="91">
        <v>395000</v>
      </c>
      <c r="N33" s="58" t="s">
        <v>30</v>
      </c>
      <c r="O33" s="92">
        <v>425000</v>
      </c>
      <c r="P33" s="38">
        <f t="shared" si="2"/>
        <v>39319</v>
      </c>
      <c r="Q33" s="39">
        <f t="shared" si="3"/>
        <v>19659.5</v>
      </c>
      <c r="R33" s="40">
        <f t="shared" si="4"/>
        <v>6642</v>
      </c>
      <c r="S33" s="41">
        <f t="shared" si="4"/>
        <v>3321</v>
      </c>
      <c r="T33" s="40">
        <f t="shared" si="5"/>
        <v>45961</v>
      </c>
      <c r="U33" s="39">
        <f t="shared" si="6"/>
        <v>22980.5</v>
      </c>
      <c r="V33" s="93">
        <f>K33*V6</f>
        <v>75030</v>
      </c>
      <c r="W33" s="94">
        <f t="shared" si="8"/>
        <v>37515</v>
      </c>
    </row>
    <row r="34" spans="2:23" s="1" customFormat="1" ht="20.25" customHeight="1" x14ac:dyDescent="0.15">
      <c r="B34" s="1">
        <f t="shared" si="0"/>
        <v>29</v>
      </c>
      <c r="C34" s="18" t="s">
        <v>56</v>
      </c>
      <c r="D34" s="19">
        <v>9.9099999999999994E-2</v>
      </c>
      <c r="E34" s="19">
        <v>3.3799999999999997E-2</v>
      </c>
      <c r="F34" s="19">
        <v>6.6400000000000001E-2</v>
      </c>
      <c r="G34" s="5"/>
      <c r="I34" s="44">
        <f t="shared" si="9"/>
        <v>28</v>
      </c>
      <c r="J34" s="45">
        <f t="shared" si="9"/>
        <v>25</v>
      </c>
      <c r="K34" s="46">
        <v>440000</v>
      </c>
      <c r="L34" s="47">
        <f t="shared" si="1"/>
        <v>14670</v>
      </c>
      <c r="M34" s="87">
        <v>425000</v>
      </c>
      <c r="N34" s="49" t="s">
        <v>30</v>
      </c>
      <c r="O34" s="88">
        <v>455000</v>
      </c>
      <c r="P34" s="51">
        <f t="shared" si="2"/>
        <v>42196</v>
      </c>
      <c r="Q34" s="52">
        <f t="shared" si="3"/>
        <v>21098</v>
      </c>
      <c r="R34" s="53">
        <f t="shared" si="4"/>
        <v>7128</v>
      </c>
      <c r="S34" s="54">
        <f t="shared" si="4"/>
        <v>3564</v>
      </c>
      <c r="T34" s="53">
        <f t="shared" si="5"/>
        <v>49324</v>
      </c>
      <c r="U34" s="52">
        <f t="shared" si="6"/>
        <v>24662</v>
      </c>
      <c r="V34" s="89">
        <f>K34*V6</f>
        <v>80520</v>
      </c>
      <c r="W34" s="90">
        <f t="shared" si="8"/>
        <v>40260</v>
      </c>
    </row>
    <row r="35" spans="2:23" s="1" customFormat="1" ht="20.25" customHeight="1" x14ac:dyDescent="0.15">
      <c r="B35" s="1">
        <f t="shared" si="0"/>
        <v>30</v>
      </c>
      <c r="C35" s="18" t="s">
        <v>57</v>
      </c>
      <c r="D35" s="19">
        <v>0.10059999999999999</v>
      </c>
      <c r="E35" s="19">
        <v>3.3799999999999997E-2</v>
      </c>
      <c r="F35" s="19">
        <v>6.8099999999999994E-2</v>
      </c>
      <c r="G35" s="5"/>
      <c r="I35" s="31">
        <f t="shared" si="9"/>
        <v>29</v>
      </c>
      <c r="J35" s="32">
        <f t="shared" si="9"/>
        <v>26</v>
      </c>
      <c r="K35" s="33">
        <v>470000</v>
      </c>
      <c r="L35" s="34">
        <f t="shared" si="1"/>
        <v>15670</v>
      </c>
      <c r="M35" s="91">
        <v>455000</v>
      </c>
      <c r="N35" s="58" t="s">
        <v>30</v>
      </c>
      <c r="O35" s="92">
        <v>485000</v>
      </c>
      <c r="P35" s="38">
        <f t="shared" si="2"/>
        <v>45073</v>
      </c>
      <c r="Q35" s="39">
        <f t="shared" si="3"/>
        <v>22536.5</v>
      </c>
      <c r="R35" s="40">
        <f t="shared" si="4"/>
        <v>7614</v>
      </c>
      <c r="S35" s="41">
        <f t="shared" si="4"/>
        <v>3807</v>
      </c>
      <c r="T35" s="40">
        <f t="shared" si="5"/>
        <v>52687</v>
      </c>
      <c r="U35" s="39">
        <f t="shared" si="6"/>
        <v>26343.5</v>
      </c>
      <c r="V35" s="93">
        <f>K35*V6</f>
        <v>86010</v>
      </c>
      <c r="W35" s="94">
        <f t="shared" si="8"/>
        <v>43005</v>
      </c>
    </row>
    <row r="36" spans="2:23" s="1" customFormat="1" ht="20.25" customHeight="1" x14ac:dyDescent="0.15">
      <c r="B36" s="1">
        <f t="shared" si="0"/>
        <v>31</v>
      </c>
      <c r="C36" s="18" t="s">
        <v>58</v>
      </c>
      <c r="D36" s="19">
        <v>9.8599999999999993E-2</v>
      </c>
      <c r="E36" s="19">
        <v>3.3799999999999997E-2</v>
      </c>
      <c r="F36" s="19">
        <v>6.5500000000000003E-2</v>
      </c>
      <c r="G36" s="5"/>
      <c r="I36" s="44">
        <f t="shared" si="9"/>
        <v>30</v>
      </c>
      <c r="J36" s="45">
        <f t="shared" si="9"/>
        <v>27</v>
      </c>
      <c r="K36" s="46">
        <v>500000</v>
      </c>
      <c r="L36" s="47">
        <f t="shared" si="1"/>
        <v>16670</v>
      </c>
      <c r="M36" s="87">
        <v>485000</v>
      </c>
      <c r="N36" s="49" t="s">
        <v>30</v>
      </c>
      <c r="O36" s="88">
        <v>515000</v>
      </c>
      <c r="P36" s="51">
        <f t="shared" si="2"/>
        <v>47950</v>
      </c>
      <c r="Q36" s="52">
        <f t="shared" si="3"/>
        <v>23975</v>
      </c>
      <c r="R36" s="53">
        <f t="shared" si="4"/>
        <v>8100</v>
      </c>
      <c r="S36" s="54">
        <f t="shared" si="4"/>
        <v>4050</v>
      </c>
      <c r="T36" s="53">
        <f t="shared" si="5"/>
        <v>56050</v>
      </c>
      <c r="U36" s="52">
        <f t="shared" si="6"/>
        <v>28025</v>
      </c>
      <c r="V36" s="89">
        <f>K36*V6</f>
        <v>91500</v>
      </c>
      <c r="W36" s="90">
        <f t="shared" si="8"/>
        <v>45750</v>
      </c>
    </row>
    <row r="37" spans="2:23" s="1" customFormat="1" ht="20.25" customHeight="1" x14ac:dyDescent="0.15">
      <c r="B37" s="1">
        <f t="shared" si="0"/>
        <v>32</v>
      </c>
      <c r="C37" s="18" t="s">
        <v>59</v>
      </c>
      <c r="D37" s="19">
        <v>9.9400000000000002E-2</v>
      </c>
      <c r="E37" s="19">
        <v>3.3799999999999997E-2</v>
      </c>
      <c r="F37" s="19">
        <v>6.5600000000000006E-2</v>
      </c>
      <c r="G37" s="5"/>
      <c r="I37" s="31">
        <f t="shared" si="9"/>
        <v>31</v>
      </c>
      <c r="J37" s="32">
        <f t="shared" si="9"/>
        <v>28</v>
      </c>
      <c r="K37" s="33">
        <v>530000</v>
      </c>
      <c r="L37" s="34">
        <f t="shared" si="1"/>
        <v>17670</v>
      </c>
      <c r="M37" s="91">
        <v>515000</v>
      </c>
      <c r="N37" s="58" t="s">
        <v>30</v>
      </c>
      <c r="O37" s="92">
        <v>545000</v>
      </c>
      <c r="P37" s="38">
        <f t="shared" si="2"/>
        <v>50827</v>
      </c>
      <c r="Q37" s="39">
        <f t="shared" si="3"/>
        <v>25413.5</v>
      </c>
      <c r="R37" s="40">
        <f t="shared" si="4"/>
        <v>8586</v>
      </c>
      <c r="S37" s="41">
        <f t="shared" si="4"/>
        <v>4293</v>
      </c>
      <c r="T37" s="40">
        <f t="shared" si="5"/>
        <v>59413</v>
      </c>
      <c r="U37" s="39">
        <f t="shared" si="6"/>
        <v>29706.5</v>
      </c>
      <c r="V37" s="93">
        <f>K37*V6</f>
        <v>96990</v>
      </c>
      <c r="W37" s="94">
        <f t="shared" si="8"/>
        <v>48495</v>
      </c>
    </row>
    <row r="38" spans="2:23" s="1" customFormat="1" ht="20.25" customHeight="1" x14ac:dyDescent="0.15">
      <c r="B38" s="1">
        <f t="shared" si="0"/>
        <v>33</v>
      </c>
      <c r="C38" s="18" t="s">
        <v>60</v>
      </c>
      <c r="D38" s="19">
        <v>0.10050000000000001</v>
      </c>
      <c r="E38" s="19">
        <v>3.3799999999999997E-2</v>
      </c>
      <c r="F38" s="19">
        <v>6.7900000000000002E-2</v>
      </c>
      <c r="G38" s="5"/>
      <c r="I38" s="44">
        <f t="shared" si="9"/>
        <v>32</v>
      </c>
      <c r="J38" s="45">
        <f t="shared" si="9"/>
        <v>29</v>
      </c>
      <c r="K38" s="46">
        <v>560000</v>
      </c>
      <c r="L38" s="47">
        <f t="shared" si="1"/>
        <v>18670</v>
      </c>
      <c r="M38" s="87">
        <v>545000</v>
      </c>
      <c r="N38" s="49" t="s">
        <v>30</v>
      </c>
      <c r="O38" s="88">
        <v>575000</v>
      </c>
      <c r="P38" s="51">
        <f t="shared" si="2"/>
        <v>53704</v>
      </c>
      <c r="Q38" s="52">
        <f t="shared" si="3"/>
        <v>26852</v>
      </c>
      <c r="R38" s="53">
        <f t="shared" si="4"/>
        <v>9072</v>
      </c>
      <c r="S38" s="54">
        <f t="shared" si="4"/>
        <v>4536</v>
      </c>
      <c r="T38" s="53">
        <f t="shared" si="5"/>
        <v>62776</v>
      </c>
      <c r="U38" s="52">
        <f t="shared" si="6"/>
        <v>31388</v>
      </c>
      <c r="V38" s="89">
        <f>K38*V6</f>
        <v>102480</v>
      </c>
      <c r="W38" s="90">
        <f t="shared" si="8"/>
        <v>51240</v>
      </c>
    </row>
    <row r="39" spans="2:23" s="1" customFormat="1" ht="20.25" customHeight="1" x14ac:dyDescent="0.15">
      <c r="B39" s="1">
        <f t="shared" si="0"/>
        <v>34</v>
      </c>
      <c r="C39" s="18" t="s">
        <v>61</v>
      </c>
      <c r="D39" s="19">
        <v>9.7799999999999998E-2</v>
      </c>
      <c r="E39" s="19">
        <v>3.3799999999999997E-2</v>
      </c>
      <c r="F39" s="19">
        <v>6.59E-2</v>
      </c>
      <c r="G39" s="5"/>
      <c r="I39" s="31">
        <f t="shared" si="9"/>
        <v>33</v>
      </c>
      <c r="J39" s="32">
        <f t="shared" si="9"/>
        <v>30</v>
      </c>
      <c r="K39" s="33">
        <v>590000</v>
      </c>
      <c r="L39" s="34">
        <f t="shared" si="1"/>
        <v>19670</v>
      </c>
      <c r="M39" s="91">
        <v>575000</v>
      </c>
      <c r="N39" s="58" t="s">
        <v>30</v>
      </c>
      <c r="O39" s="92">
        <v>605000</v>
      </c>
      <c r="P39" s="38">
        <f t="shared" si="2"/>
        <v>56581</v>
      </c>
      <c r="Q39" s="39">
        <f t="shared" si="3"/>
        <v>28290.5</v>
      </c>
      <c r="R39" s="40">
        <f t="shared" ref="R39:S56" si="10">IF(ISERROR(T39-P39),"-",T39-P39)</f>
        <v>9558</v>
      </c>
      <c r="S39" s="41">
        <f t="shared" si="10"/>
        <v>4779</v>
      </c>
      <c r="T39" s="40">
        <f t="shared" si="5"/>
        <v>66139</v>
      </c>
      <c r="U39" s="39">
        <f t="shared" si="6"/>
        <v>33069.5</v>
      </c>
      <c r="V39" s="93">
        <f>K39*V6</f>
        <v>107970</v>
      </c>
      <c r="W39" s="94">
        <f t="shared" si="8"/>
        <v>53985</v>
      </c>
    </row>
    <row r="40" spans="2:23" s="1" customFormat="1" ht="20.25" customHeight="1" thickBot="1" x14ac:dyDescent="0.2">
      <c r="B40" s="1">
        <f t="shared" si="0"/>
        <v>35</v>
      </c>
      <c r="C40" s="18" t="s">
        <v>62</v>
      </c>
      <c r="D40" s="19">
        <v>0.10150000000000001</v>
      </c>
      <c r="E40" s="19">
        <v>3.3799999999999997E-2</v>
      </c>
      <c r="F40" s="19">
        <v>6.9800000000000001E-2</v>
      </c>
      <c r="G40" s="5"/>
      <c r="I40" s="61">
        <f t="shared" ref="I40:J55" si="11">I39+1</f>
        <v>34</v>
      </c>
      <c r="J40" s="62">
        <f t="shared" si="11"/>
        <v>31</v>
      </c>
      <c r="K40" s="63">
        <v>620000</v>
      </c>
      <c r="L40" s="64">
        <f t="shared" si="1"/>
        <v>20670</v>
      </c>
      <c r="M40" s="108">
        <v>605000</v>
      </c>
      <c r="N40" s="66" t="s">
        <v>30</v>
      </c>
      <c r="O40" s="109">
        <v>635000</v>
      </c>
      <c r="P40" s="68">
        <f t="shared" si="2"/>
        <v>59458</v>
      </c>
      <c r="Q40" s="69">
        <f t="shared" si="3"/>
        <v>29729</v>
      </c>
      <c r="R40" s="70">
        <f t="shared" si="10"/>
        <v>10044</v>
      </c>
      <c r="S40" s="71">
        <f t="shared" si="10"/>
        <v>5022</v>
      </c>
      <c r="T40" s="70">
        <f t="shared" si="5"/>
        <v>69502</v>
      </c>
      <c r="U40" s="69">
        <f t="shared" si="6"/>
        <v>34751</v>
      </c>
      <c r="V40" s="110">
        <f>K40*$V$6</f>
        <v>113460</v>
      </c>
      <c r="W40" s="111">
        <f t="shared" si="8"/>
        <v>56730</v>
      </c>
    </row>
    <row r="41" spans="2:23" s="1" customFormat="1" ht="20.25" customHeight="1" thickTop="1" x14ac:dyDescent="0.15">
      <c r="B41" s="1">
        <f t="shared" si="0"/>
        <v>36</v>
      </c>
      <c r="C41" s="18" t="s">
        <v>63</v>
      </c>
      <c r="D41" s="19">
        <v>0.1024</v>
      </c>
      <c r="E41" s="19">
        <v>3.3799999999999997E-2</v>
      </c>
      <c r="F41" s="19">
        <v>7.0900000000000005E-2</v>
      </c>
      <c r="G41" s="5"/>
      <c r="I41" s="112">
        <f t="shared" si="11"/>
        <v>35</v>
      </c>
      <c r="J41" s="113">
        <f t="shared" si="11"/>
        <v>32</v>
      </c>
      <c r="K41" s="114">
        <v>650000</v>
      </c>
      <c r="L41" s="115">
        <f t="shared" si="1"/>
        <v>21670</v>
      </c>
      <c r="M41" s="116">
        <f t="shared" ref="M41:M56" si="12">O40</f>
        <v>635000</v>
      </c>
      <c r="N41" s="117" t="s">
        <v>30</v>
      </c>
      <c r="O41" s="118">
        <v>665000</v>
      </c>
      <c r="P41" s="119">
        <f t="shared" si="2"/>
        <v>62335</v>
      </c>
      <c r="Q41" s="120">
        <f t="shared" si="3"/>
        <v>31167.5</v>
      </c>
      <c r="R41" s="121">
        <f t="shared" si="10"/>
        <v>10530</v>
      </c>
      <c r="S41" s="122">
        <f t="shared" si="10"/>
        <v>5265</v>
      </c>
      <c r="T41" s="121">
        <f t="shared" si="5"/>
        <v>72865</v>
      </c>
      <c r="U41" s="120">
        <f t="shared" si="6"/>
        <v>36432.5</v>
      </c>
      <c r="V41" s="123">
        <f>K41*$V$6</f>
        <v>118950</v>
      </c>
      <c r="W41" s="124">
        <f t="shared" si="8"/>
        <v>59475</v>
      </c>
    </row>
    <row r="42" spans="2:23" s="1" customFormat="1" ht="20.25" customHeight="1" x14ac:dyDescent="0.15">
      <c r="B42" s="1">
        <f t="shared" si="0"/>
        <v>37</v>
      </c>
      <c r="C42" s="18" t="s">
        <v>64</v>
      </c>
      <c r="D42" s="19">
        <v>0.1002</v>
      </c>
      <c r="E42" s="19">
        <v>3.3799999999999997E-2</v>
      </c>
      <c r="F42" s="19">
        <v>6.83E-2</v>
      </c>
      <c r="G42" s="5"/>
      <c r="I42" s="125">
        <f t="shared" si="11"/>
        <v>36</v>
      </c>
      <c r="J42" s="126"/>
      <c r="K42" s="127">
        <v>680000</v>
      </c>
      <c r="L42" s="128">
        <f t="shared" si="1"/>
        <v>22670</v>
      </c>
      <c r="M42" s="129">
        <f t="shared" si="12"/>
        <v>665000</v>
      </c>
      <c r="N42" s="130" t="s">
        <v>30</v>
      </c>
      <c r="O42" s="131">
        <v>695000</v>
      </c>
      <c r="P42" s="132">
        <f t="shared" si="2"/>
        <v>65212</v>
      </c>
      <c r="Q42" s="133">
        <f t="shared" si="3"/>
        <v>32606</v>
      </c>
      <c r="R42" s="134">
        <f t="shared" si="10"/>
        <v>11016</v>
      </c>
      <c r="S42" s="135">
        <f t="shared" si="10"/>
        <v>5508</v>
      </c>
      <c r="T42" s="134">
        <f t="shared" si="5"/>
        <v>76228</v>
      </c>
      <c r="U42" s="133">
        <f t="shared" si="6"/>
        <v>38114</v>
      </c>
      <c r="V42" s="136"/>
      <c r="W42" s="137"/>
    </row>
    <row r="43" spans="2:23" s="1" customFormat="1" ht="20.25" customHeight="1" x14ac:dyDescent="0.15">
      <c r="B43" s="1">
        <f t="shared" si="0"/>
        <v>38</v>
      </c>
      <c r="C43" s="18" t="s">
        <v>65</v>
      </c>
      <c r="D43" s="19">
        <v>9.98E-2</v>
      </c>
      <c r="E43" s="19">
        <v>3.3799999999999997E-2</v>
      </c>
      <c r="F43" s="19">
        <v>6.8000000000000005E-2</v>
      </c>
      <c r="G43" s="5"/>
      <c r="I43" s="31">
        <f t="shared" si="11"/>
        <v>37</v>
      </c>
      <c r="J43" s="32"/>
      <c r="K43" s="33">
        <v>710000</v>
      </c>
      <c r="L43" s="34">
        <f t="shared" si="1"/>
        <v>23670</v>
      </c>
      <c r="M43" s="91">
        <f t="shared" si="12"/>
        <v>695000</v>
      </c>
      <c r="N43" s="58" t="s">
        <v>30</v>
      </c>
      <c r="O43" s="92">
        <v>730000</v>
      </c>
      <c r="P43" s="38">
        <f t="shared" si="2"/>
        <v>68089</v>
      </c>
      <c r="Q43" s="39">
        <f t="shared" si="3"/>
        <v>34044.5</v>
      </c>
      <c r="R43" s="40">
        <f t="shared" si="10"/>
        <v>11502</v>
      </c>
      <c r="S43" s="41">
        <f t="shared" si="10"/>
        <v>5751</v>
      </c>
      <c r="T43" s="40">
        <f t="shared" si="5"/>
        <v>79591</v>
      </c>
      <c r="U43" s="39">
        <f t="shared" si="6"/>
        <v>39795.5</v>
      </c>
      <c r="V43" s="136"/>
      <c r="W43" s="137"/>
    </row>
    <row r="44" spans="2:23" s="1" customFormat="1" ht="20.25" customHeight="1" x14ac:dyDescent="0.15">
      <c r="B44" s="1">
        <f t="shared" si="0"/>
        <v>39</v>
      </c>
      <c r="C44" s="18" t="s">
        <v>66</v>
      </c>
      <c r="D44" s="19">
        <v>0.10050000000000001</v>
      </c>
      <c r="E44" s="19">
        <v>3.3799999999999997E-2</v>
      </c>
      <c r="F44" s="19">
        <v>6.7500000000000004E-2</v>
      </c>
      <c r="G44" s="5"/>
      <c r="I44" s="44">
        <f t="shared" si="11"/>
        <v>38</v>
      </c>
      <c r="J44" s="45"/>
      <c r="K44" s="46">
        <v>750000</v>
      </c>
      <c r="L44" s="47">
        <f t="shared" si="1"/>
        <v>25000</v>
      </c>
      <c r="M44" s="87">
        <f t="shared" si="12"/>
        <v>730000</v>
      </c>
      <c r="N44" s="49" t="s">
        <v>30</v>
      </c>
      <c r="O44" s="88">
        <v>770000</v>
      </c>
      <c r="P44" s="51">
        <f t="shared" si="2"/>
        <v>71925</v>
      </c>
      <c r="Q44" s="52">
        <f t="shared" si="3"/>
        <v>35962.5</v>
      </c>
      <c r="R44" s="53">
        <f t="shared" si="10"/>
        <v>12150</v>
      </c>
      <c r="S44" s="54">
        <f t="shared" si="10"/>
        <v>6075</v>
      </c>
      <c r="T44" s="53">
        <f t="shared" si="5"/>
        <v>84075</v>
      </c>
      <c r="U44" s="52">
        <f t="shared" si="6"/>
        <v>42037.5</v>
      </c>
      <c r="V44" s="136"/>
      <c r="W44" s="137"/>
    </row>
    <row r="45" spans="2:23" s="1" customFormat="1" ht="20.25" customHeight="1" x14ac:dyDescent="0.15">
      <c r="B45" s="1">
        <f t="shared" si="0"/>
        <v>40</v>
      </c>
      <c r="C45" s="18" t="s">
        <v>67</v>
      </c>
      <c r="D45" s="19">
        <v>0.1011</v>
      </c>
      <c r="E45" s="19">
        <v>3.3799999999999997E-2</v>
      </c>
      <c r="F45" s="19">
        <v>6.93E-2</v>
      </c>
      <c r="G45" s="5"/>
      <c r="I45" s="31">
        <f t="shared" si="11"/>
        <v>39</v>
      </c>
      <c r="J45" s="32"/>
      <c r="K45" s="33">
        <v>790000</v>
      </c>
      <c r="L45" s="34">
        <f t="shared" si="1"/>
        <v>26330</v>
      </c>
      <c r="M45" s="91">
        <f t="shared" si="12"/>
        <v>770000</v>
      </c>
      <c r="N45" s="58" t="s">
        <v>30</v>
      </c>
      <c r="O45" s="92">
        <v>810000</v>
      </c>
      <c r="P45" s="38">
        <f t="shared" si="2"/>
        <v>75761</v>
      </c>
      <c r="Q45" s="39">
        <f t="shared" si="3"/>
        <v>37880.5</v>
      </c>
      <c r="R45" s="40">
        <f t="shared" si="10"/>
        <v>12798</v>
      </c>
      <c r="S45" s="41">
        <f t="shared" si="10"/>
        <v>6399</v>
      </c>
      <c r="T45" s="40">
        <f t="shared" si="5"/>
        <v>88559</v>
      </c>
      <c r="U45" s="39">
        <f t="shared" si="6"/>
        <v>44279.5</v>
      </c>
      <c r="V45" s="136"/>
      <c r="W45" s="137"/>
    </row>
    <row r="46" spans="2:23" s="1" customFormat="1" ht="20.25" customHeight="1" x14ac:dyDescent="0.15">
      <c r="B46" s="1">
        <f t="shared" si="0"/>
        <v>41</v>
      </c>
      <c r="C46" s="18" t="s">
        <v>68</v>
      </c>
      <c r="D46" s="19">
        <v>0.1055</v>
      </c>
      <c r="E46" s="19">
        <v>3.3799999999999997E-2</v>
      </c>
      <c r="F46" s="19">
        <v>7.3999999999999996E-2</v>
      </c>
      <c r="G46" s="5"/>
      <c r="I46" s="44">
        <f t="shared" si="11"/>
        <v>40</v>
      </c>
      <c r="J46" s="45"/>
      <c r="K46" s="46">
        <v>830000</v>
      </c>
      <c r="L46" s="47">
        <f t="shared" si="1"/>
        <v>27670</v>
      </c>
      <c r="M46" s="87">
        <f t="shared" si="12"/>
        <v>810000</v>
      </c>
      <c r="N46" s="49" t="s">
        <v>30</v>
      </c>
      <c r="O46" s="88">
        <v>855000</v>
      </c>
      <c r="P46" s="51">
        <f t="shared" si="2"/>
        <v>79597</v>
      </c>
      <c r="Q46" s="52">
        <f t="shared" si="3"/>
        <v>39798.5</v>
      </c>
      <c r="R46" s="53">
        <f t="shared" si="10"/>
        <v>13446</v>
      </c>
      <c r="S46" s="54">
        <f t="shared" si="10"/>
        <v>6723</v>
      </c>
      <c r="T46" s="53">
        <f t="shared" si="5"/>
        <v>93043</v>
      </c>
      <c r="U46" s="52">
        <f t="shared" si="6"/>
        <v>46521.5</v>
      </c>
      <c r="V46" s="136"/>
      <c r="W46" s="137"/>
    </row>
    <row r="47" spans="2:23" s="1" customFormat="1" ht="20.25" customHeight="1" x14ac:dyDescent="0.15">
      <c r="B47" s="1">
        <f t="shared" si="0"/>
        <v>42</v>
      </c>
      <c r="C47" s="18" t="s">
        <v>69</v>
      </c>
      <c r="D47" s="19">
        <v>0.10059999999999999</v>
      </c>
      <c r="E47" s="19">
        <v>3.3799999999999997E-2</v>
      </c>
      <c r="F47" s="19">
        <v>7.0300000000000001E-2</v>
      </c>
      <c r="G47" s="5"/>
      <c r="I47" s="31">
        <f t="shared" si="11"/>
        <v>41</v>
      </c>
      <c r="J47" s="32"/>
      <c r="K47" s="33">
        <v>880000</v>
      </c>
      <c r="L47" s="34">
        <f t="shared" si="1"/>
        <v>29330</v>
      </c>
      <c r="M47" s="91">
        <f t="shared" si="12"/>
        <v>855000</v>
      </c>
      <c r="N47" s="58" t="s">
        <v>30</v>
      </c>
      <c r="O47" s="92">
        <v>905000</v>
      </c>
      <c r="P47" s="38">
        <f t="shared" si="2"/>
        <v>84392</v>
      </c>
      <c r="Q47" s="39">
        <f t="shared" si="3"/>
        <v>42196</v>
      </c>
      <c r="R47" s="40">
        <f t="shared" si="10"/>
        <v>14256</v>
      </c>
      <c r="S47" s="41">
        <f t="shared" si="10"/>
        <v>7128</v>
      </c>
      <c r="T47" s="40">
        <f t="shared" si="5"/>
        <v>98648</v>
      </c>
      <c r="U47" s="39">
        <f t="shared" si="6"/>
        <v>49324</v>
      </c>
      <c r="V47" s="136"/>
      <c r="W47" s="137"/>
    </row>
    <row r="48" spans="2:23" s="1" customFormat="1" ht="20.25" customHeight="1" x14ac:dyDescent="0.15">
      <c r="B48" s="1">
        <f t="shared" si="0"/>
        <v>43</v>
      </c>
      <c r="C48" s="18" t="s">
        <v>70</v>
      </c>
      <c r="D48" s="19">
        <v>0.1008</v>
      </c>
      <c r="E48" s="19">
        <v>3.3799999999999997E-2</v>
      </c>
      <c r="F48" s="19">
        <v>6.7400000000000002E-2</v>
      </c>
      <c r="G48" s="5"/>
      <c r="I48" s="44">
        <f t="shared" si="11"/>
        <v>42</v>
      </c>
      <c r="J48" s="45"/>
      <c r="K48" s="46">
        <v>930000</v>
      </c>
      <c r="L48" s="47">
        <f t="shared" si="1"/>
        <v>31000</v>
      </c>
      <c r="M48" s="87">
        <f t="shared" si="12"/>
        <v>905000</v>
      </c>
      <c r="N48" s="49" t="s">
        <v>30</v>
      </c>
      <c r="O48" s="88">
        <v>955000</v>
      </c>
      <c r="P48" s="51">
        <f t="shared" si="2"/>
        <v>89187</v>
      </c>
      <c r="Q48" s="52">
        <f t="shared" si="3"/>
        <v>44593.5</v>
      </c>
      <c r="R48" s="53">
        <f t="shared" si="10"/>
        <v>15066</v>
      </c>
      <c r="S48" s="54">
        <f t="shared" si="10"/>
        <v>7533</v>
      </c>
      <c r="T48" s="53">
        <f t="shared" si="5"/>
        <v>104253</v>
      </c>
      <c r="U48" s="52">
        <f t="shared" si="6"/>
        <v>52126.5</v>
      </c>
      <c r="V48" s="136"/>
      <c r="W48" s="137"/>
    </row>
    <row r="49" spans="2:23" s="1" customFormat="1" ht="20.25" customHeight="1" x14ac:dyDescent="0.15">
      <c r="B49" s="1">
        <f t="shared" si="0"/>
        <v>44</v>
      </c>
      <c r="C49" s="18" t="s">
        <v>71</v>
      </c>
      <c r="D49" s="19">
        <v>0.1008</v>
      </c>
      <c r="E49" s="19">
        <v>3.3799999999999997E-2</v>
      </c>
      <c r="F49" s="19">
        <v>6.8699999999999997E-2</v>
      </c>
      <c r="G49" s="5"/>
      <c r="I49" s="31">
        <f t="shared" si="11"/>
        <v>43</v>
      </c>
      <c r="J49" s="32"/>
      <c r="K49" s="33">
        <v>980000</v>
      </c>
      <c r="L49" s="34">
        <f t="shared" si="1"/>
        <v>32670</v>
      </c>
      <c r="M49" s="91">
        <f t="shared" si="12"/>
        <v>955000</v>
      </c>
      <c r="N49" s="58" t="s">
        <v>30</v>
      </c>
      <c r="O49" s="92">
        <v>1005000</v>
      </c>
      <c r="P49" s="38">
        <f t="shared" si="2"/>
        <v>93982</v>
      </c>
      <c r="Q49" s="39">
        <f t="shared" si="3"/>
        <v>46991</v>
      </c>
      <c r="R49" s="40">
        <f t="shared" si="10"/>
        <v>15876</v>
      </c>
      <c r="S49" s="41">
        <f t="shared" si="10"/>
        <v>7938</v>
      </c>
      <c r="T49" s="40">
        <f t="shared" si="5"/>
        <v>109858</v>
      </c>
      <c r="U49" s="39">
        <f t="shared" si="6"/>
        <v>54929</v>
      </c>
      <c r="V49" s="136"/>
      <c r="W49" s="137"/>
    </row>
    <row r="50" spans="2:23" s="1" customFormat="1" ht="20.25" customHeight="1" x14ac:dyDescent="0.15">
      <c r="B50" s="1">
        <f t="shared" si="0"/>
        <v>45</v>
      </c>
      <c r="C50" s="18" t="s">
        <v>72</v>
      </c>
      <c r="D50" s="19">
        <v>9.7699999999999995E-2</v>
      </c>
      <c r="E50" s="19">
        <v>3.3799999999999997E-2</v>
      </c>
      <c r="F50" s="19">
        <v>6.7100000000000007E-2</v>
      </c>
      <c r="G50" s="5"/>
      <c r="I50" s="44">
        <f t="shared" si="11"/>
        <v>44</v>
      </c>
      <c r="J50" s="45"/>
      <c r="K50" s="46">
        <v>1030000</v>
      </c>
      <c r="L50" s="47">
        <f t="shared" si="1"/>
        <v>34330</v>
      </c>
      <c r="M50" s="87">
        <f t="shared" si="12"/>
        <v>1005000</v>
      </c>
      <c r="N50" s="49" t="s">
        <v>30</v>
      </c>
      <c r="O50" s="88">
        <v>1055000</v>
      </c>
      <c r="P50" s="51">
        <f t="shared" si="2"/>
        <v>98777</v>
      </c>
      <c r="Q50" s="52">
        <f t="shared" si="3"/>
        <v>49388.5</v>
      </c>
      <c r="R50" s="53">
        <f t="shared" si="10"/>
        <v>16686</v>
      </c>
      <c r="S50" s="54">
        <f t="shared" si="10"/>
        <v>8343</v>
      </c>
      <c r="T50" s="53">
        <f t="shared" si="5"/>
        <v>115463</v>
      </c>
      <c r="U50" s="52">
        <f t="shared" si="6"/>
        <v>57731.5</v>
      </c>
      <c r="V50" s="136"/>
      <c r="W50" s="137"/>
    </row>
    <row r="51" spans="2:23" s="1" customFormat="1" ht="20.25" customHeight="1" x14ac:dyDescent="0.15">
      <c r="B51" s="1">
        <f t="shared" si="0"/>
        <v>46</v>
      </c>
      <c r="C51" s="18" t="s">
        <v>73</v>
      </c>
      <c r="D51" s="19">
        <v>0.1013</v>
      </c>
      <c r="E51" s="19">
        <v>3.3799999999999997E-2</v>
      </c>
      <c r="F51" s="19">
        <v>6.93E-2</v>
      </c>
      <c r="G51" s="5"/>
      <c r="I51" s="31">
        <f t="shared" si="11"/>
        <v>45</v>
      </c>
      <c r="J51" s="32"/>
      <c r="K51" s="33">
        <v>1090000</v>
      </c>
      <c r="L51" s="34">
        <f t="shared" si="1"/>
        <v>36330</v>
      </c>
      <c r="M51" s="91">
        <f t="shared" si="12"/>
        <v>1055000</v>
      </c>
      <c r="N51" s="58" t="s">
        <v>30</v>
      </c>
      <c r="O51" s="92">
        <v>1115000</v>
      </c>
      <c r="P51" s="38">
        <f t="shared" si="2"/>
        <v>104531</v>
      </c>
      <c r="Q51" s="39">
        <f t="shared" si="3"/>
        <v>52265.5</v>
      </c>
      <c r="R51" s="40">
        <f t="shared" si="10"/>
        <v>17658</v>
      </c>
      <c r="S51" s="41">
        <f t="shared" si="10"/>
        <v>8829</v>
      </c>
      <c r="T51" s="40">
        <f t="shared" si="5"/>
        <v>122189</v>
      </c>
      <c r="U51" s="39">
        <f t="shared" si="6"/>
        <v>61094.5</v>
      </c>
      <c r="V51" s="136"/>
      <c r="W51" s="137"/>
    </row>
    <row r="52" spans="2:23" s="1" customFormat="1" ht="20.25" customHeight="1" x14ac:dyDescent="0.15">
      <c r="B52" s="1">
        <f t="shared" si="0"/>
        <v>47</v>
      </c>
      <c r="C52" s="18" t="s">
        <v>74</v>
      </c>
      <c r="D52" s="19">
        <v>9.4399999999999998E-2</v>
      </c>
      <c r="E52" s="19">
        <v>3.3799999999999997E-2</v>
      </c>
      <c r="F52" s="19">
        <v>6.0600000000000001E-2</v>
      </c>
      <c r="G52" s="5"/>
      <c r="I52" s="44">
        <f t="shared" si="11"/>
        <v>46</v>
      </c>
      <c r="J52" s="45"/>
      <c r="K52" s="46">
        <v>1150000</v>
      </c>
      <c r="L52" s="47">
        <f t="shared" si="1"/>
        <v>38330</v>
      </c>
      <c r="M52" s="87">
        <f t="shared" si="12"/>
        <v>1115000</v>
      </c>
      <c r="N52" s="49" t="s">
        <v>30</v>
      </c>
      <c r="O52" s="88">
        <v>1175000</v>
      </c>
      <c r="P52" s="51">
        <f t="shared" si="2"/>
        <v>110285</v>
      </c>
      <c r="Q52" s="52">
        <f t="shared" si="3"/>
        <v>55142.5</v>
      </c>
      <c r="R52" s="53">
        <f t="shared" si="10"/>
        <v>18630</v>
      </c>
      <c r="S52" s="54">
        <f t="shared" si="10"/>
        <v>9315</v>
      </c>
      <c r="T52" s="53">
        <f t="shared" si="5"/>
        <v>128915</v>
      </c>
      <c r="U52" s="52">
        <f t="shared" si="6"/>
        <v>64457.5</v>
      </c>
      <c r="V52" s="136"/>
      <c r="W52" s="137"/>
    </row>
    <row r="53" spans="2:23" s="1" customFormat="1" ht="20.25" customHeight="1" x14ac:dyDescent="0.15">
      <c r="D53" s="138"/>
      <c r="I53" s="31">
        <f t="shared" si="11"/>
        <v>47</v>
      </c>
      <c r="J53" s="32"/>
      <c r="K53" s="33">
        <v>1210000</v>
      </c>
      <c r="L53" s="34">
        <f t="shared" si="1"/>
        <v>40330</v>
      </c>
      <c r="M53" s="91">
        <f t="shared" si="12"/>
        <v>1175000</v>
      </c>
      <c r="N53" s="58" t="s">
        <v>30</v>
      </c>
      <c r="O53" s="139">
        <v>1235000</v>
      </c>
      <c r="P53" s="38">
        <f t="shared" si="2"/>
        <v>116039</v>
      </c>
      <c r="Q53" s="39">
        <f t="shared" si="3"/>
        <v>58019.5</v>
      </c>
      <c r="R53" s="40">
        <f t="shared" si="10"/>
        <v>19602</v>
      </c>
      <c r="S53" s="41">
        <f t="shared" si="10"/>
        <v>9801</v>
      </c>
      <c r="T53" s="40">
        <f t="shared" si="5"/>
        <v>135641</v>
      </c>
      <c r="U53" s="39">
        <f t="shared" si="6"/>
        <v>67820.5</v>
      </c>
      <c r="V53" s="136"/>
      <c r="W53" s="137"/>
    </row>
    <row r="54" spans="2:23" ht="20.25" customHeight="1" x14ac:dyDescent="0.15">
      <c r="I54" s="44">
        <f t="shared" si="11"/>
        <v>48</v>
      </c>
      <c r="J54" s="140"/>
      <c r="K54" s="141">
        <v>1270000</v>
      </c>
      <c r="L54" s="142">
        <f t="shared" si="1"/>
        <v>42330</v>
      </c>
      <c r="M54" s="87">
        <f t="shared" si="12"/>
        <v>1235000</v>
      </c>
      <c r="N54" s="143" t="s">
        <v>30</v>
      </c>
      <c r="O54" s="144">
        <v>1295000</v>
      </c>
      <c r="P54" s="145">
        <f t="shared" si="2"/>
        <v>121793</v>
      </c>
      <c r="Q54" s="146">
        <f t="shared" si="3"/>
        <v>60896.5</v>
      </c>
      <c r="R54" s="147">
        <f t="shared" si="10"/>
        <v>20574</v>
      </c>
      <c r="S54" s="145">
        <f t="shared" si="10"/>
        <v>10287</v>
      </c>
      <c r="T54" s="147">
        <f t="shared" si="5"/>
        <v>142367</v>
      </c>
      <c r="U54" s="145">
        <f t="shared" si="6"/>
        <v>71183.5</v>
      </c>
      <c r="V54" s="148"/>
      <c r="W54" s="149"/>
    </row>
    <row r="55" spans="2:23" ht="20.25" customHeight="1" x14ac:dyDescent="0.15">
      <c r="I55" s="31">
        <f t="shared" si="11"/>
        <v>49</v>
      </c>
      <c r="J55" s="150"/>
      <c r="K55" s="151">
        <v>1330000</v>
      </c>
      <c r="L55" s="152">
        <f t="shared" si="1"/>
        <v>44330</v>
      </c>
      <c r="M55" s="91">
        <f t="shared" si="12"/>
        <v>1295000</v>
      </c>
      <c r="N55" s="153" t="s">
        <v>30</v>
      </c>
      <c r="O55" s="154">
        <v>1355000</v>
      </c>
      <c r="P55" s="155">
        <f t="shared" si="2"/>
        <v>127547</v>
      </c>
      <c r="Q55" s="156">
        <f t="shared" si="3"/>
        <v>63773.5</v>
      </c>
      <c r="R55" s="157">
        <f t="shared" si="10"/>
        <v>21546</v>
      </c>
      <c r="S55" s="155">
        <f t="shared" si="10"/>
        <v>10773</v>
      </c>
      <c r="T55" s="157">
        <f t="shared" si="5"/>
        <v>149093</v>
      </c>
      <c r="U55" s="155">
        <f t="shared" si="6"/>
        <v>74546.5</v>
      </c>
      <c r="V55" s="148"/>
      <c r="W55" s="149"/>
    </row>
    <row r="56" spans="2:23" ht="20.25" customHeight="1" thickBot="1" x14ac:dyDescent="0.2">
      <c r="I56" s="158">
        <f t="shared" ref="I56" si="13">I55+1</f>
        <v>50</v>
      </c>
      <c r="J56" s="159"/>
      <c r="K56" s="160">
        <v>1390000</v>
      </c>
      <c r="L56" s="161">
        <f t="shared" si="1"/>
        <v>46330</v>
      </c>
      <c r="M56" s="162">
        <f t="shared" si="12"/>
        <v>1355000</v>
      </c>
      <c r="N56" s="163" t="s">
        <v>30</v>
      </c>
      <c r="O56" s="164"/>
      <c r="P56" s="165">
        <f t="shared" si="2"/>
        <v>133301</v>
      </c>
      <c r="Q56" s="166">
        <f t="shared" si="3"/>
        <v>66650.5</v>
      </c>
      <c r="R56" s="167">
        <f t="shared" si="10"/>
        <v>22518</v>
      </c>
      <c r="S56" s="165">
        <f t="shared" si="10"/>
        <v>11259</v>
      </c>
      <c r="T56" s="167">
        <f t="shared" si="5"/>
        <v>155819</v>
      </c>
      <c r="U56" s="165">
        <f t="shared" si="6"/>
        <v>77909.5</v>
      </c>
      <c r="V56" s="168"/>
      <c r="W56" s="169"/>
    </row>
    <row r="57" spans="2:23" ht="9.75" customHeight="1" x14ac:dyDescent="0.15"/>
    <row r="58" spans="2:23" ht="22.5" customHeight="1" x14ac:dyDescent="0.15"/>
    <row r="59" spans="2:23" s="173" customFormat="1" ht="22.5" customHeight="1" x14ac:dyDescent="0.15">
      <c r="I59" s="174"/>
      <c r="J59" s="175" t="s">
        <v>75</v>
      </c>
      <c r="M59" s="176" t="s">
        <v>76</v>
      </c>
      <c r="N59" s="177"/>
      <c r="P59" s="174"/>
      <c r="S59" s="178" t="s">
        <v>77</v>
      </c>
      <c r="T59" s="179" t="s">
        <v>78</v>
      </c>
      <c r="V59" s="174"/>
      <c r="W59" s="174"/>
    </row>
    <row r="60" spans="2:23" s="173" customFormat="1" ht="22.5" customHeight="1" x14ac:dyDescent="0.15">
      <c r="I60" s="174"/>
      <c r="L60" s="178" t="s">
        <v>79</v>
      </c>
      <c r="M60" s="176" t="s">
        <v>79</v>
      </c>
      <c r="N60" s="177"/>
      <c r="P60" s="174"/>
      <c r="S60" s="178" t="s">
        <v>80</v>
      </c>
      <c r="T60" s="179" t="s">
        <v>81</v>
      </c>
      <c r="V60" s="174"/>
      <c r="W60" s="174"/>
    </row>
    <row r="61" spans="2:23" s="180" customFormat="1" ht="22.5" customHeight="1" x14ac:dyDescent="0.15">
      <c r="I61" s="181"/>
      <c r="J61" s="181"/>
      <c r="K61" s="182"/>
      <c r="L61" s="181"/>
      <c r="M61" s="171"/>
      <c r="N61" s="172"/>
      <c r="O61" s="171"/>
      <c r="P61" s="181"/>
      <c r="Q61" s="181"/>
      <c r="R61" s="181"/>
      <c r="S61" s="181"/>
      <c r="T61" s="181"/>
      <c r="U61" s="181"/>
      <c r="V61" s="181"/>
      <c r="W61" s="181"/>
    </row>
    <row r="62" spans="2:23" ht="22.5" customHeight="1" x14ac:dyDescent="0.15"/>
    <row r="63" spans="2:23" ht="25.5" x14ac:dyDescent="0.15">
      <c r="J63" s="246" t="s">
        <v>82</v>
      </c>
      <c r="K63" s="247"/>
      <c r="L63" s="247"/>
      <c r="M63" s="247"/>
      <c r="N63" s="247"/>
      <c r="O63" s="247"/>
      <c r="P63" s="247"/>
      <c r="Q63" s="247"/>
      <c r="R63" s="248"/>
    </row>
    <row r="65" spans="5:22" s="184" customFormat="1" ht="18.75" customHeight="1" x14ac:dyDescent="0.15">
      <c r="E65" s="183"/>
      <c r="F65" s="183"/>
      <c r="G65" s="183"/>
      <c r="J65" s="185" t="s">
        <v>83</v>
      </c>
      <c r="K65" s="186"/>
      <c r="L65" s="186"/>
      <c r="M65" s="187"/>
      <c r="N65" s="187"/>
      <c r="O65" s="187"/>
      <c r="P65" s="186"/>
      <c r="Q65" s="186"/>
      <c r="R65" s="186"/>
      <c r="S65" s="186"/>
      <c r="T65" s="186"/>
      <c r="U65" s="186"/>
    </row>
    <row r="66" spans="5:22" s="184" customFormat="1" ht="18.75" customHeight="1" x14ac:dyDescent="0.15">
      <c r="E66" s="183"/>
      <c r="F66" s="183"/>
      <c r="G66" s="183"/>
      <c r="K66" s="188" t="s">
        <v>84</v>
      </c>
      <c r="L66" s="182"/>
      <c r="M66" s="171"/>
      <c r="N66" s="171"/>
      <c r="O66" s="171"/>
      <c r="P66" s="182"/>
      <c r="Q66" s="182"/>
      <c r="R66" s="182"/>
      <c r="S66" s="182"/>
      <c r="T66" s="182"/>
      <c r="U66" s="182"/>
    </row>
    <row r="67" spans="5:22" s="184" customFormat="1" ht="18.75" customHeight="1" x14ac:dyDescent="0.15">
      <c r="E67" s="183"/>
      <c r="F67" s="183"/>
      <c r="G67" s="183"/>
      <c r="K67" s="188" t="s">
        <v>85</v>
      </c>
      <c r="L67" s="188"/>
      <c r="M67" s="189"/>
      <c r="N67" s="189"/>
      <c r="O67" s="189"/>
      <c r="P67" s="188"/>
      <c r="Q67" s="188"/>
      <c r="R67" s="188"/>
      <c r="S67" s="188"/>
      <c r="T67" s="188"/>
      <c r="U67" s="188"/>
    </row>
    <row r="68" spans="5:22" s="184" customFormat="1" ht="18.75" customHeight="1" x14ac:dyDescent="0.15">
      <c r="E68" s="183"/>
      <c r="F68" s="183"/>
      <c r="G68" s="183"/>
      <c r="K68" s="188" t="s">
        <v>86</v>
      </c>
      <c r="L68" s="188"/>
      <c r="M68" s="189"/>
      <c r="N68" s="189"/>
      <c r="O68" s="189"/>
      <c r="P68" s="188"/>
      <c r="Q68" s="188"/>
      <c r="R68" s="188"/>
      <c r="S68" s="188"/>
      <c r="T68" s="188"/>
      <c r="U68" s="188"/>
    </row>
    <row r="69" spans="5:22" s="184" customFormat="1" ht="18.75" customHeight="1" x14ac:dyDescent="0.15">
      <c r="E69" s="183"/>
      <c r="F69" s="183"/>
      <c r="G69" s="183"/>
      <c r="K69" s="188" t="s">
        <v>87</v>
      </c>
      <c r="L69" s="188"/>
      <c r="M69" s="189"/>
      <c r="N69" s="189"/>
      <c r="O69" s="189"/>
      <c r="P69" s="188"/>
      <c r="Q69" s="188"/>
      <c r="R69" s="188"/>
      <c r="S69" s="188"/>
      <c r="T69" s="188"/>
      <c r="U69" s="188"/>
      <c r="V69" s="190"/>
    </row>
    <row r="70" spans="5:22" s="184" customFormat="1" ht="4.5" customHeight="1" x14ac:dyDescent="0.15">
      <c r="E70" s="183"/>
      <c r="F70" s="183"/>
      <c r="G70" s="183"/>
      <c r="K70" s="188"/>
      <c r="L70" s="188"/>
      <c r="M70" s="189"/>
      <c r="N70" s="189"/>
      <c r="O70" s="189"/>
      <c r="P70" s="188"/>
      <c r="Q70" s="188"/>
      <c r="R70" s="188"/>
      <c r="S70" s="188"/>
      <c r="T70" s="188"/>
      <c r="U70" s="188"/>
      <c r="V70" s="190"/>
    </row>
    <row r="71" spans="5:22" s="184" customFormat="1" ht="18.75" customHeight="1" x14ac:dyDescent="0.15">
      <c r="E71" s="183"/>
      <c r="F71" s="183"/>
      <c r="G71" s="183"/>
      <c r="J71" s="188" t="s">
        <v>88</v>
      </c>
      <c r="L71" s="188"/>
      <c r="M71" s="189"/>
      <c r="N71" s="189"/>
      <c r="O71" s="189"/>
      <c r="P71" s="188"/>
      <c r="Q71" s="188"/>
      <c r="R71" s="188"/>
      <c r="S71" s="188"/>
      <c r="T71" s="188"/>
      <c r="U71" s="188"/>
      <c r="V71" s="191"/>
    </row>
    <row r="72" spans="5:22" s="184" customFormat="1" ht="21.75" customHeight="1" x14ac:dyDescent="0.15">
      <c r="E72" s="183"/>
      <c r="F72" s="183"/>
      <c r="G72" s="183"/>
      <c r="J72" s="192"/>
      <c r="K72" s="192"/>
      <c r="L72" s="192"/>
      <c r="M72" s="193"/>
      <c r="N72" s="193"/>
      <c r="O72" s="193"/>
      <c r="P72" s="192"/>
      <c r="Q72" s="192"/>
      <c r="R72" s="192"/>
      <c r="S72" s="192"/>
      <c r="T72" s="192"/>
      <c r="U72" s="192"/>
      <c r="V72" s="191"/>
    </row>
    <row r="73" spans="5:22" s="195" customFormat="1" ht="18.75" customHeight="1" x14ac:dyDescent="0.15">
      <c r="E73" s="194"/>
      <c r="F73" s="194"/>
      <c r="G73" s="194"/>
      <c r="J73" s="196" t="s">
        <v>89</v>
      </c>
      <c r="K73" s="197"/>
      <c r="L73" s="197"/>
      <c r="M73" s="198"/>
      <c r="N73" s="198"/>
      <c r="O73" s="198"/>
      <c r="P73" s="197"/>
      <c r="Q73" s="197"/>
      <c r="R73" s="197"/>
      <c r="S73" s="197"/>
      <c r="T73" s="197"/>
      <c r="U73" s="197"/>
      <c r="V73" s="199"/>
    </row>
    <row r="74" spans="5:22" s="184" customFormat="1" ht="18.75" customHeight="1" x14ac:dyDescent="0.15">
      <c r="E74" s="183"/>
      <c r="F74" s="183"/>
      <c r="G74" s="183"/>
      <c r="K74" s="188" t="s">
        <v>90</v>
      </c>
      <c r="L74" s="188"/>
      <c r="M74" s="189"/>
      <c r="N74" s="189"/>
      <c r="O74" s="189"/>
      <c r="P74" s="188"/>
      <c r="Q74" s="188"/>
      <c r="R74" s="188"/>
      <c r="S74" s="188"/>
      <c r="T74" s="188"/>
      <c r="U74" s="188"/>
      <c r="V74" s="191"/>
    </row>
    <row r="75" spans="5:22" s="184" customFormat="1" ht="18.75" customHeight="1" x14ac:dyDescent="0.15">
      <c r="E75" s="183"/>
      <c r="F75" s="183"/>
      <c r="G75" s="183"/>
      <c r="K75" s="192" t="s">
        <v>91</v>
      </c>
      <c r="L75" s="182"/>
      <c r="M75" s="171"/>
      <c r="N75" s="171"/>
      <c r="O75" s="171"/>
      <c r="P75" s="182"/>
      <c r="Q75" s="182"/>
      <c r="R75" s="182"/>
      <c r="S75" s="182"/>
      <c r="T75" s="182"/>
      <c r="U75" s="182"/>
    </row>
    <row r="76" spans="5:22" s="184" customFormat="1" ht="21.75" customHeight="1" x14ac:dyDescent="0.15">
      <c r="E76" s="183"/>
      <c r="F76" s="183"/>
      <c r="G76" s="183"/>
      <c r="J76" s="200"/>
      <c r="K76" s="201"/>
      <c r="L76" s="201"/>
      <c r="M76" s="202"/>
      <c r="N76" s="202"/>
      <c r="O76" s="202"/>
      <c r="P76" s="201"/>
      <c r="Q76" s="201"/>
      <c r="R76" s="201"/>
      <c r="S76" s="201"/>
      <c r="T76" s="201"/>
      <c r="U76" s="201"/>
    </row>
    <row r="77" spans="5:22" s="204" customFormat="1" ht="18.75" customHeight="1" x14ac:dyDescent="0.15">
      <c r="E77" s="203"/>
      <c r="F77" s="203"/>
      <c r="G77" s="203"/>
      <c r="J77" s="185" t="s">
        <v>92</v>
      </c>
      <c r="K77" s="205"/>
      <c r="L77" s="205"/>
      <c r="M77" s="206"/>
      <c r="N77" s="206"/>
      <c r="O77" s="206"/>
      <c r="P77" s="205"/>
      <c r="Q77" s="205"/>
      <c r="R77" s="205"/>
      <c r="S77" s="205"/>
      <c r="T77" s="205"/>
      <c r="U77" s="205"/>
    </row>
    <row r="78" spans="5:22" s="184" customFormat="1" ht="18.75" customHeight="1" x14ac:dyDescent="0.15">
      <c r="E78" s="183"/>
      <c r="F78" s="183"/>
      <c r="G78" s="183"/>
      <c r="K78" s="200" t="s">
        <v>93</v>
      </c>
      <c r="L78" s="207"/>
      <c r="M78" s="208"/>
      <c r="N78" s="208"/>
      <c r="O78" s="208"/>
      <c r="P78" s="207"/>
      <c r="Q78" s="207"/>
      <c r="R78" s="207"/>
      <c r="S78" s="207"/>
      <c r="T78" s="207"/>
      <c r="U78" s="207"/>
    </row>
    <row r="79" spans="5:22" s="184" customFormat="1" ht="6.75" customHeight="1" x14ac:dyDescent="0.15">
      <c r="E79" s="183"/>
      <c r="F79" s="183"/>
      <c r="G79" s="183"/>
      <c r="K79" s="192"/>
      <c r="L79" s="207"/>
      <c r="M79" s="208"/>
      <c r="N79" s="208"/>
      <c r="O79" s="208"/>
      <c r="P79" s="207"/>
      <c r="Q79" s="207"/>
      <c r="R79" s="207"/>
      <c r="S79" s="207"/>
      <c r="T79" s="207"/>
      <c r="U79" s="207"/>
    </row>
    <row r="80" spans="5:22" s="184" customFormat="1" ht="18.75" customHeight="1" x14ac:dyDescent="0.15">
      <c r="E80" s="183"/>
      <c r="F80" s="183"/>
      <c r="G80" s="183"/>
      <c r="K80" s="192" t="s">
        <v>94</v>
      </c>
      <c r="L80" s="207"/>
      <c r="M80" s="208"/>
      <c r="N80" s="208"/>
      <c r="O80" s="208"/>
      <c r="P80" s="207"/>
      <c r="Q80" s="207"/>
      <c r="R80" s="207"/>
      <c r="S80" s="207"/>
      <c r="T80" s="207"/>
      <c r="U80" s="207"/>
    </row>
    <row r="81" spans="2:28" s="184" customFormat="1" ht="18.75" customHeight="1" x14ac:dyDescent="0.15">
      <c r="E81" s="183"/>
      <c r="F81" s="183"/>
      <c r="G81" s="183"/>
      <c r="L81" s="192" t="s">
        <v>95</v>
      </c>
      <c r="M81" s="208"/>
      <c r="N81" s="208"/>
      <c r="O81" s="208"/>
      <c r="P81" s="207"/>
      <c r="Q81" s="207"/>
      <c r="R81" s="207"/>
      <c r="S81" s="207"/>
      <c r="T81" s="207"/>
      <c r="U81" s="207"/>
    </row>
    <row r="82" spans="2:28" s="184" customFormat="1" ht="18.75" customHeight="1" x14ac:dyDescent="0.15">
      <c r="E82" s="183"/>
      <c r="F82" s="183"/>
      <c r="G82" s="183"/>
      <c r="K82" s="192"/>
      <c r="L82" s="207" t="s">
        <v>96</v>
      </c>
      <c r="M82" s="208"/>
      <c r="N82" s="208"/>
      <c r="O82" s="208"/>
      <c r="P82" s="207"/>
      <c r="Q82" s="207"/>
      <c r="R82" s="207"/>
      <c r="S82" s="207"/>
      <c r="T82" s="207"/>
      <c r="U82" s="207"/>
    </row>
    <row r="83" spans="2:28" s="184" customFormat="1" ht="21.75" customHeight="1" x14ac:dyDescent="0.15">
      <c r="E83" s="183"/>
      <c r="F83" s="183"/>
      <c r="G83" s="183"/>
      <c r="J83" s="200"/>
      <c r="K83" s="201"/>
      <c r="L83" s="201"/>
      <c r="M83" s="202"/>
      <c r="N83" s="202"/>
      <c r="O83" s="202"/>
      <c r="P83" s="201"/>
      <c r="Q83" s="201"/>
      <c r="R83" s="201"/>
      <c r="S83" s="201"/>
      <c r="T83" s="201"/>
      <c r="U83" s="201"/>
    </row>
    <row r="84" spans="2:28" s="204" customFormat="1" ht="18.75" customHeight="1" x14ac:dyDescent="0.15">
      <c r="E84" s="203"/>
      <c r="F84" s="203"/>
      <c r="G84" s="203"/>
      <c r="J84" s="185" t="s">
        <v>97</v>
      </c>
      <c r="K84" s="205"/>
      <c r="L84" s="205"/>
      <c r="M84" s="206"/>
      <c r="N84" s="206"/>
      <c r="O84" s="206"/>
      <c r="P84" s="205"/>
      <c r="Q84" s="205"/>
      <c r="R84" s="205"/>
      <c r="S84" s="205"/>
      <c r="T84" s="205"/>
      <c r="U84" s="205"/>
    </row>
    <row r="85" spans="2:28" s="184" customFormat="1" ht="18.75" customHeight="1" x14ac:dyDescent="0.15">
      <c r="E85" s="183"/>
      <c r="F85" s="183"/>
      <c r="G85" s="183"/>
      <c r="K85" s="192" t="s">
        <v>98</v>
      </c>
      <c r="L85" s="207"/>
      <c r="M85" s="208"/>
      <c r="N85" s="208"/>
      <c r="O85" s="208"/>
      <c r="P85" s="207"/>
      <c r="Q85" s="207"/>
      <c r="R85" s="207"/>
      <c r="S85" s="207"/>
      <c r="T85" s="207"/>
      <c r="U85" s="207"/>
    </row>
    <row r="86" spans="2:28" s="184" customFormat="1" ht="18.75" customHeight="1" x14ac:dyDescent="0.15">
      <c r="E86" s="183"/>
      <c r="F86" s="183"/>
      <c r="G86" s="183"/>
      <c r="K86" s="192" t="s">
        <v>99</v>
      </c>
      <c r="L86" s="207"/>
      <c r="M86" s="208"/>
      <c r="N86" s="208"/>
      <c r="O86" s="208"/>
      <c r="P86" s="207"/>
      <c r="Q86" s="207"/>
      <c r="R86" s="207"/>
      <c r="S86" s="207"/>
      <c r="T86" s="207"/>
      <c r="U86" s="207"/>
    </row>
    <row r="87" spans="2:28" s="184" customFormat="1" ht="18.75" customHeight="1" x14ac:dyDescent="0.15">
      <c r="E87" s="183"/>
      <c r="F87" s="183"/>
      <c r="G87" s="183"/>
      <c r="K87" s="192"/>
      <c r="L87" s="207"/>
      <c r="M87" s="208"/>
      <c r="N87" s="208"/>
      <c r="O87" s="208"/>
      <c r="P87" s="207"/>
      <c r="Q87" s="207"/>
      <c r="R87" s="207"/>
      <c r="S87" s="207"/>
      <c r="T87" s="207"/>
      <c r="U87" s="207"/>
    </row>
    <row r="88" spans="2:28" s="204" customFormat="1" ht="18.75" customHeight="1" x14ac:dyDescent="0.15">
      <c r="E88" s="203"/>
      <c r="F88" s="203"/>
      <c r="G88" s="203"/>
      <c r="J88" s="185" t="s">
        <v>100</v>
      </c>
      <c r="K88" s="205"/>
      <c r="L88" s="205"/>
      <c r="M88" s="206"/>
      <c r="N88" s="206"/>
      <c r="O88" s="206"/>
      <c r="P88" s="205"/>
      <c r="Q88" s="205"/>
      <c r="R88" s="205"/>
      <c r="S88" s="205"/>
      <c r="T88" s="205"/>
      <c r="U88" s="205"/>
    </row>
    <row r="89" spans="2:28" s="184" customFormat="1" ht="18.75" customHeight="1" x14ac:dyDescent="0.15">
      <c r="E89" s="183"/>
      <c r="F89" s="183"/>
      <c r="G89" s="183"/>
      <c r="K89" s="192" t="s">
        <v>101</v>
      </c>
      <c r="L89" s="207"/>
      <c r="M89" s="208"/>
      <c r="N89" s="208"/>
      <c r="O89" s="208"/>
      <c r="P89" s="207"/>
      <c r="Q89" s="207"/>
      <c r="R89" s="207"/>
      <c r="S89" s="207"/>
      <c r="T89" s="207"/>
      <c r="U89" s="207"/>
    </row>
    <row r="90" spans="2:28" s="184" customFormat="1" ht="18.75" customHeight="1" x14ac:dyDescent="0.15">
      <c r="E90" s="183"/>
      <c r="F90" s="183"/>
      <c r="G90" s="183"/>
      <c r="K90" s="192"/>
      <c r="L90" s="207"/>
      <c r="M90" s="208"/>
      <c r="N90" s="208"/>
      <c r="O90" s="208"/>
      <c r="P90" s="207"/>
      <c r="Q90" s="207"/>
      <c r="R90" s="207"/>
      <c r="S90" s="207"/>
      <c r="T90" s="207"/>
      <c r="U90" s="207"/>
    </row>
    <row r="91" spans="2:28" s="184" customFormat="1" ht="18.75" customHeight="1" x14ac:dyDescent="0.15">
      <c r="E91" s="183"/>
      <c r="F91" s="183"/>
      <c r="G91" s="183"/>
      <c r="K91" s="192"/>
      <c r="L91" s="207"/>
      <c r="M91" s="208"/>
      <c r="N91" s="208"/>
      <c r="O91" s="208"/>
      <c r="P91" s="207"/>
      <c r="Q91" s="207"/>
      <c r="R91" s="207"/>
      <c r="S91" s="207"/>
      <c r="T91" s="207"/>
      <c r="U91" s="207"/>
    </row>
    <row r="92" spans="2:28" s="184" customFormat="1" ht="18.75" customHeight="1" x14ac:dyDescent="0.15">
      <c r="E92" s="183"/>
      <c r="F92" s="183"/>
      <c r="G92" s="183"/>
      <c r="K92" s="192"/>
      <c r="L92" s="207"/>
      <c r="M92" s="208"/>
      <c r="N92" s="208"/>
      <c r="O92" s="208"/>
      <c r="P92" s="207"/>
      <c r="Q92" s="207"/>
      <c r="R92" s="207"/>
      <c r="S92" s="207"/>
      <c r="T92" s="207"/>
      <c r="U92" s="207"/>
    </row>
    <row r="93" spans="2:28" s="1" customFormat="1" ht="25.5" x14ac:dyDescent="0.15">
      <c r="B93"/>
      <c r="C93"/>
      <c r="D93"/>
      <c r="E93"/>
      <c r="F93"/>
      <c r="G93"/>
      <c r="H93"/>
      <c r="J93" s="246" t="s">
        <v>102</v>
      </c>
      <c r="K93" s="247"/>
      <c r="L93" s="247"/>
      <c r="M93" s="247"/>
      <c r="N93" s="247"/>
      <c r="O93" s="248"/>
      <c r="X93"/>
      <c r="Y93"/>
      <c r="Z93"/>
      <c r="AA93"/>
      <c r="AB93"/>
    </row>
    <row r="95" spans="2:28" s="184" customFormat="1" ht="18.75" customHeight="1" x14ac:dyDescent="0.15">
      <c r="E95" s="183"/>
      <c r="F95" s="183"/>
      <c r="G95" s="183"/>
      <c r="J95" s="185" t="s">
        <v>103</v>
      </c>
      <c r="K95" s="186" t="s">
        <v>104</v>
      </c>
      <c r="L95" s="186"/>
      <c r="M95" s="187"/>
      <c r="N95" s="187"/>
      <c r="O95" s="187"/>
      <c r="P95" s="186"/>
      <c r="Q95" s="186"/>
      <c r="R95" s="186"/>
      <c r="S95" s="186"/>
      <c r="T95" s="186"/>
      <c r="U95" s="186"/>
    </row>
    <row r="96" spans="2:28" s="184" customFormat="1" ht="18.75" customHeight="1" x14ac:dyDescent="0.15">
      <c r="E96" s="183"/>
      <c r="F96" s="183"/>
      <c r="G96" s="183"/>
      <c r="K96" s="188" t="s">
        <v>105</v>
      </c>
      <c r="L96" s="182"/>
      <c r="M96" s="171"/>
      <c r="N96" s="171"/>
      <c r="O96" s="171"/>
      <c r="P96" s="182"/>
      <c r="Q96" s="182"/>
      <c r="R96" s="182"/>
      <c r="S96" s="182"/>
      <c r="T96" s="182"/>
      <c r="U96" s="182"/>
    </row>
    <row r="97" spans="2:28" s="184" customFormat="1" ht="18.75" customHeight="1" x14ac:dyDescent="0.15">
      <c r="E97" s="183"/>
      <c r="F97" s="183"/>
      <c r="G97" s="183"/>
      <c r="K97" s="188"/>
      <c r="L97" s="188"/>
      <c r="M97" s="189"/>
      <c r="N97" s="189"/>
      <c r="O97" s="189"/>
      <c r="P97" s="188"/>
      <c r="Q97" s="188"/>
      <c r="R97" s="188"/>
      <c r="S97" s="188"/>
      <c r="T97" s="188"/>
      <c r="U97" s="188"/>
    </row>
    <row r="98" spans="2:28" s="184" customFormat="1" ht="18.75" customHeight="1" x14ac:dyDescent="0.15">
      <c r="E98" s="183"/>
      <c r="F98" s="183"/>
      <c r="G98" s="183"/>
      <c r="J98" s="185" t="s">
        <v>103</v>
      </c>
      <c r="K98" s="186" t="s">
        <v>106</v>
      </c>
      <c r="L98" s="188"/>
      <c r="M98" s="189"/>
      <c r="N98" s="189"/>
      <c r="O98" s="189"/>
      <c r="P98" s="188"/>
      <c r="Q98" s="188"/>
      <c r="R98" s="188"/>
      <c r="S98" s="188"/>
      <c r="T98" s="188"/>
      <c r="U98" s="188"/>
    </row>
    <row r="99" spans="2:28" s="184" customFormat="1" ht="18.75" customHeight="1" x14ac:dyDescent="0.15">
      <c r="E99" s="183"/>
      <c r="F99" s="183"/>
      <c r="G99" s="183"/>
      <c r="K99" s="188" t="s">
        <v>107</v>
      </c>
      <c r="L99" s="188"/>
      <c r="M99" s="189"/>
      <c r="N99" s="189"/>
      <c r="O99" s="189"/>
      <c r="P99" s="188"/>
      <c r="Q99" s="188"/>
      <c r="R99" s="188"/>
      <c r="S99" s="188"/>
      <c r="T99" s="188"/>
      <c r="U99" s="188"/>
      <c r="V99" s="190"/>
    </row>
    <row r="100" spans="2:28" s="1" customFormat="1" ht="18.75" customHeight="1" x14ac:dyDescent="0.15">
      <c r="B100"/>
      <c r="C100" s="209"/>
      <c r="D100"/>
      <c r="E100"/>
      <c r="F100"/>
      <c r="G100"/>
      <c r="H100"/>
      <c r="K100" s="170"/>
      <c r="M100" s="171"/>
      <c r="N100" s="172"/>
      <c r="O100" s="171"/>
      <c r="X100"/>
      <c r="Y100"/>
      <c r="Z100"/>
      <c r="AA100"/>
      <c r="AB100"/>
    </row>
    <row r="101" spans="2:28" ht="18.75" customHeight="1" x14ac:dyDescent="0.15">
      <c r="C101" s="209"/>
    </row>
    <row r="102" spans="2:28" ht="30" x14ac:dyDescent="0.15">
      <c r="J102" s="246" t="s">
        <v>108</v>
      </c>
      <c r="K102" s="247"/>
      <c r="L102" s="247"/>
      <c r="M102" s="247"/>
      <c r="N102" s="247"/>
      <c r="O102" s="247"/>
      <c r="P102" s="247"/>
      <c r="Q102" s="247"/>
      <c r="R102" s="247"/>
      <c r="S102" s="247"/>
      <c r="T102" s="248"/>
    </row>
    <row r="103" spans="2:28" s="184" customFormat="1" ht="18.75" customHeight="1" x14ac:dyDescent="0.15">
      <c r="E103" s="183"/>
      <c r="F103" s="183"/>
      <c r="G103" s="183"/>
      <c r="K103" s="192" t="s">
        <v>109</v>
      </c>
      <c r="L103" s="192"/>
      <c r="M103" s="193"/>
      <c r="N103" s="193"/>
      <c r="O103" s="193"/>
      <c r="P103" s="192"/>
      <c r="Q103" s="192"/>
      <c r="R103" s="192"/>
      <c r="S103" s="192"/>
      <c r="T103" s="192"/>
      <c r="U103" s="192"/>
    </row>
    <row r="104" spans="2:28" s="184" customFormat="1" ht="18.75" customHeight="1" x14ac:dyDescent="0.15">
      <c r="E104" s="183"/>
      <c r="F104" s="183"/>
      <c r="G104" s="183"/>
      <c r="K104" s="192" t="s">
        <v>110</v>
      </c>
      <c r="L104" s="192"/>
      <c r="M104" s="193"/>
      <c r="N104" s="193"/>
      <c r="O104" s="193"/>
      <c r="P104" s="192"/>
      <c r="Q104" s="192"/>
      <c r="R104" s="192"/>
      <c r="S104" s="192"/>
      <c r="T104" s="192"/>
      <c r="U104" s="192"/>
    </row>
    <row r="105" spans="2:28" s="210" customFormat="1" ht="7.5" customHeight="1" x14ac:dyDescent="0.15">
      <c r="E105" s="211"/>
      <c r="F105" s="211"/>
      <c r="G105" s="211"/>
      <c r="J105" s="192"/>
      <c r="K105" s="207"/>
      <c r="L105" s="207"/>
      <c r="M105" s="208"/>
      <c r="N105" s="208"/>
      <c r="O105" s="208"/>
      <c r="P105" s="207"/>
      <c r="Q105" s="207"/>
      <c r="R105" s="207"/>
      <c r="S105" s="207"/>
      <c r="T105" s="207"/>
      <c r="U105" s="207"/>
      <c r="V105" s="212"/>
    </row>
    <row r="106" spans="2:28" s="182" customFormat="1" ht="18.75" customHeight="1" x14ac:dyDescent="0.15">
      <c r="B106" s="207"/>
      <c r="C106" s="207"/>
      <c r="D106" s="207"/>
      <c r="E106" s="207"/>
      <c r="F106" s="207"/>
      <c r="G106" s="207"/>
      <c r="H106" s="207"/>
      <c r="K106" s="213" t="s">
        <v>111</v>
      </c>
      <c r="M106" s="171"/>
      <c r="N106" s="171"/>
      <c r="O106" s="171"/>
      <c r="P106" s="182" t="s">
        <v>112</v>
      </c>
      <c r="X106" s="207"/>
      <c r="Y106" s="207"/>
      <c r="Z106" s="207"/>
      <c r="AA106" s="207"/>
      <c r="AB106" s="207"/>
    </row>
    <row r="107" spans="2:28" ht="18.75" customHeight="1" x14ac:dyDescent="0.15">
      <c r="C107" s="209"/>
    </row>
    <row r="108" spans="2:28" ht="18.75" customHeight="1" x14ac:dyDescent="0.15">
      <c r="C108" s="209"/>
    </row>
    <row r="109" spans="2:28" ht="30" x14ac:dyDescent="0.15">
      <c r="J109" s="246" t="s">
        <v>113</v>
      </c>
      <c r="K109" s="247"/>
      <c r="L109" s="247"/>
      <c r="M109" s="247"/>
      <c r="N109" s="247"/>
      <c r="O109" s="247"/>
      <c r="P109" s="247"/>
      <c r="Q109" s="247"/>
      <c r="R109" s="247"/>
      <c r="S109" s="247"/>
      <c r="T109" s="248"/>
    </row>
    <row r="110" spans="2:28" s="184" customFormat="1" ht="18.75" customHeight="1" x14ac:dyDescent="0.15">
      <c r="E110" s="183"/>
      <c r="F110" s="183"/>
      <c r="G110" s="183"/>
      <c r="K110" s="192" t="s">
        <v>114</v>
      </c>
      <c r="L110" s="192"/>
      <c r="M110" s="193"/>
      <c r="N110" s="193"/>
      <c r="O110" s="193"/>
      <c r="P110" s="192"/>
      <c r="Q110" s="192"/>
      <c r="R110" s="192"/>
      <c r="S110" s="192"/>
      <c r="T110" s="192"/>
      <c r="U110" s="192"/>
    </row>
    <row r="111" spans="2:28" s="184" customFormat="1" ht="18.75" customHeight="1" x14ac:dyDescent="0.15">
      <c r="E111" s="183"/>
      <c r="F111" s="183"/>
      <c r="G111" s="183"/>
      <c r="K111" s="192" t="s">
        <v>115</v>
      </c>
      <c r="L111" s="192"/>
      <c r="M111" s="193"/>
      <c r="N111" s="193"/>
      <c r="O111" s="193"/>
      <c r="P111" s="192"/>
      <c r="Q111" s="192"/>
      <c r="R111" s="192"/>
      <c r="S111" s="192"/>
      <c r="T111" s="192"/>
      <c r="U111" s="192"/>
    </row>
    <row r="112" spans="2:28" s="184" customFormat="1" ht="18.75" customHeight="1" x14ac:dyDescent="0.15">
      <c r="E112" s="183"/>
      <c r="F112" s="183"/>
      <c r="G112" s="183"/>
      <c r="K112" s="200" t="s">
        <v>116</v>
      </c>
      <c r="L112" s="207"/>
      <c r="M112" s="208"/>
      <c r="N112" s="208"/>
      <c r="O112" s="208"/>
      <c r="P112" s="207"/>
      <c r="Q112" s="207"/>
      <c r="R112" s="207"/>
      <c r="S112" s="207"/>
      <c r="T112" s="207"/>
      <c r="U112" s="207"/>
    </row>
    <row r="113" spans="2:28" s="210" customFormat="1" ht="7.5" customHeight="1" x14ac:dyDescent="0.15">
      <c r="E113" s="211"/>
      <c r="F113" s="211"/>
      <c r="G113" s="211"/>
      <c r="J113" s="192"/>
      <c r="K113" s="207"/>
      <c r="L113" s="207"/>
      <c r="M113" s="208"/>
      <c r="N113" s="208"/>
      <c r="O113" s="208"/>
      <c r="P113" s="207"/>
      <c r="Q113" s="207"/>
      <c r="R113" s="207"/>
      <c r="S113" s="207"/>
      <c r="T113" s="207"/>
      <c r="U113" s="207"/>
      <c r="V113" s="212"/>
    </row>
    <row r="114" spans="2:28" s="182" customFormat="1" ht="18.75" customHeight="1" x14ac:dyDescent="0.15">
      <c r="B114" s="207"/>
      <c r="C114" s="207"/>
      <c r="D114" s="207"/>
      <c r="E114" s="207"/>
      <c r="F114" s="207"/>
      <c r="G114" s="207"/>
      <c r="H114" s="207"/>
      <c r="K114" s="213" t="s">
        <v>117</v>
      </c>
      <c r="M114" s="171"/>
      <c r="N114" s="171"/>
      <c r="O114" s="171"/>
      <c r="P114" s="182" t="s">
        <v>118</v>
      </c>
      <c r="X114" s="207"/>
      <c r="Y114" s="207"/>
      <c r="Z114" s="207"/>
      <c r="AA114" s="207"/>
      <c r="AB114" s="207"/>
    </row>
    <row r="115" spans="2:28" s="207" customFormat="1" ht="18.75" customHeight="1" x14ac:dyDescent="0.15">
      <c r="I115" s="182"/>
      <c r="J115" s="182"/>
      <c r="K115" s="182"/>
      <c r="L115" s="182"/>
      <c r="M115" s="171"/>
      <c r="N115" s="171"/>
      <c r="O115" s="171"/>
      <c r="Q115" s="182"/>
      <c r="R115" s="182"/>
      <c r="S115" s="182"/>
      <c r="T115" s="182"/>
      <c r="U115" s="182"/>
      <c r="V115" s="182"/>
      <c r="W115" s="182"/>
    </row>
  </sheetData>
  <sheetProtection algorithmName="SHA-512" hashValue="ieaPJTake2iuMRtY7xGJCzYGbxVMJxMRzbVKzBP+cAiBwW0OFQE1UgW8AYxHcPIIzskuQ8BiMMY7pzQBOg+CeQ==" saltValue="iF5V1YG0LaaVYSbT0UnISw==" spinCount="100000" sheet="1" objects="1" scenarios="1"/>
  <mergeCells count="20">
    <mergeCell ref="J63:R63"/>
    <mergeCell ref="J93:O93"/>
    <mergeCell ref="J102:T102"/>
    <mergeCell ref="J109:T109"/>
    <mergeCell ref="D4:D5"/>
    <mergeCell ref="P4:Q4"/>
    <mergeCell ref="R4:S4"/>
    <mergeCell ref="T4:U4"/>
    <mergeCell ref="V4:W4"/>
    <mergeCell ref="I6:J6"/>
    <mergeCell ref="I1:W1"/>
    <mergeCell ref="I2:L5"/>
    <mergeCell ref="M2:O5"/>
    <mergeCell ref="P2:R2"/>
    <mergeCell ref="S2:U2"/>
    <mergeCell ref="V2:W2"/>
    <mergeCell ref="P3:Q3"/>
    <mergeCell ref="R3:S3"/>
    <mergeCell ref="T3:U3"/>
    <mergeCell ref="V3:W3"/>
  </mergeCells>
  <phoneticPr fontId="3"/>
  <dataValidations count="1">
    <dataValidation type="list" allowBlank="1" showInputMessage="1" showErrorMessage="1" sqref="Y2" xr:uid="{7239CF6A-B951-46C8-81B6-A118641F9146}">
      <formula1>$C$4:$C$52</formula1>
    </dataValidation>
  </dataValidations>
  <printOptions horizontalCentered="1"/>
  <pageMargins left="0.19685039370078741" right="0.11811023622047245" top="0.39370078740157483" bottom="0.19685039370078741" header="0.31496062992125984" footer="0.19685039370078741"/>
  <pageSetup paperSize="9" scale="75" fitToHeight="2" orientation="portrait" horizontalDpi="4294967293" verticalDpi="4294967293" r:id="rId1"/>
  <headerFooter differentOddEven="1">
    <evenFooter>&amp;C&amp;"HG丸ｺﾞｼｯｸM-PRO,標準"&amp;12河社会保険労務士事務所</evenFooter>
  </headerFooter>
  <rowBreaks count="1" manualBreakCount="1">
    <brk id="56" min="8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R8.3</vt:lpstr>
      <vt:lpstr>R8.3!Print_Area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河社会保険労務士事務所</dc:creator>
  <cp:lastModifiedBy>Yasuko Kawa</cp:lastModifiedBy>
  <cp:lastPrinted>2026-03-22T23:45:56Z</cp:lastPrinted>
  <dcterms:created xsi:type="dcterms:W3CDTF">2026-03-01T06:38:41Z</dcterms:created>
  <dcterms:modified xsi:type="dcterms:W3CDTF">2026-03-22T23:50:45Z</dcterms:modified>
</cp:coreProperties>
</file>