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_Desktop\"/>
    </mc:Choice>
  </mc:AlternateContent>
  <xr:revisionPtr revIDLastSave="0" documentId="13_ncr:1_{E6C05E9B-56FD-47A1-A2B7-D15C6CC8962A}" xr6:coauthVersionLast="47" xr6:coauthVersionMax="47" xr10:uidLastSave="{00000000-0000-0000-0000-000000000000}"/>
  <bookViews>
    <workbookView xWindow="-120" yWindow="-120" windowWidth="29040" windowHeight="15720" xr2:uid="{9D4FBFA0-F8B4-4225-9795-5E4C868B415C}"/>
  </bookViews>
  <sheets>
    <sheet name="R8.4" sheetId="1" r:id="rId1"/>
  </sheets>
  <definedNames>
    <definedName name="_xlnm.Print_Area" localSheetId="0">'R8.4'!$I$1:$AC$116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6" i="1" l="1"/>
  <c r="V56" i="1"/>
  <c r="M56" i="1"/>
  <c r="L56" i="1"/>
  <c r="W55" i="1"/>
  <c r="V55" i="1"/>
  <c r="M55" i="1"/>
  <c r="L55" i="1"/>
  <c r="W54" i="1"/>
  <c r="V54" i="1"/>
  <c r="M54" i="1"/>
  <c r="L54" i="1"/>
  <c r="W53" i="1"/>
  <c r="V53" i="1"/>
  <c r="M53" i="1"/>
  <c r="L53" i="1"/>
  <c r="W52" i="1"/>
  <c r="V52" i="1"/>
  <c r="M52" i="1"/>
  <c r="L52" i="1"/>
  <c r="W51" i="1"/>
  <c r="V51" i="1"/>
  <c r="M51" i="1"/>
  <c r="L51" i="1"/>
  <c r="W50" i="1"/>
  <c r="V50" i="1"/>
  <c r="M50" i="1"/>
  <c r="L50" i="1"/>
  <c r="W49" i="1"/>
  <c r="V49" i="1"/>
  <c r="M49" i="1"/>
  <c r="L49" i="1"/>
  <c r="W48" i="1"/>
  <c r="V48" i="1"/>
  <c r="M48" i="1"/>
  <c r="L48" i="1"/>
  <c r="W47" i="1"/>
  <c r="V47" i="1"/>
  <c r="M47" i="1"/>
  <c r="L47" i="1"/>
  <c r="W46" i="1"/>
  <c r="V46" i="1"/>
  <c r="M46" i="1"/>
  <c r="L46" i="1"/>
  <c r="W45" i="1"/>
  <c r="V45" i="1"/>
  <c r="M45" i="1"/>
  <c r="L45" i="1"/>
  <c r="W44" i="1"/>
  <c r="V44" i="1"/>
  <c r="M44" i="1"/>
  <c r="L44" i="1"/>
  <c r="W43" i="1"/>
  <c r="V43" i="1"/>
  <c r="M43" i="1"/>
  <c r="L43" i="1"/>
  <c r="W42" i="1"/>
  <c r="V42" i="1"/>
  <c r="M42" i="1"/>
  <c r="L42" i="1"/>
  <c r="AB41" i="1"/>
  <c r="AC41" i="1" s="1"/>
  <c r="W41" i="1"/>
  <c r="V41" i="1"/>
  <c r="M41" i="1"/>
  <c r="L41" i="1"/>
  <c r="AC40" i="1"/>
  <c r="AB40" i="1"/>
  <c r="W40" i="1"/>
  <c r="V40" i="1"/>
  <c r="L40" i="1"/>
  <c r="AB39" i="1"/>
  <c r="AC39" i="1" s="1"/>
  <c r="W39" i="1"/>
  <c r="V39" i="1"/>
  <c r="L39" i="1"/>
  <c r="AB38" i="1"/>
  <c r="AC38" i="1" s="1"/>
  <c r="W38" i="1"/>
  <c r="V38" i="1"/>
  <c r="L38" i="1"/>
  <c r="AB37" i="1"/>
  <c r="AC37" i="1" s="1"/>
  <c r="W37" i="1"/>
  <c r="V37" i="1"/>
  <c r="L37" i="1"/>
  <c r="AC36" i="1"/>
  <c r="AB36" i="1"/>
  <c r="W36" i="1"/>
  <c r="V36" i="1"/>
  <c r="L36" i="1"/>
  <c r="AB35" i="1"/>
  <c r="AC35" i="1" s="1"/>
  <c r="W35" i="1"/>
  <c r="V35" i="1"/>
  <c r="L35" i="1"/>
  <c r="AB34" i="1"/>
  <c r="AC34" i="1" s="1"/>
  <c r="W34" i="1"/>
  <c r="V34" i="1"/>
  <c r="L34" i="1"/>
  <c r="AB33" i="1"/>
  <c r="AC33" i="1" s="1"/>
  <c r="W33" i="1"/>
  <c r="V33" i="1"/>
  <c r="L33" i="1"/>
  <c r="AC32" i="1"/>
  <c r="AB32" i="1"/>
  <c r="W32" i="1"/>
  <c r="V32" i="1"/>
  <c r="L32" i="1"/>
  <c r="AB31" i="1"/>
  <c r="AC31" i="1" s="1"/>
  <c r="W31" i="1"/>
  <c r="V31" i="1"/>
  <c r="L31" i="1"/>
  <c r="AB30" i="1"/>
  <c r="AC30" i="1" s="1"/>
  <c r="W30" i="1"/>
  <c r="V30" i="1"/>
  <c r="L30" i="1"/>
  <c r="AB29" i="1"/>
  <c r="AC29" i="1" s="1"/>
  <c r="W29" i="1"/>
  <c r="V29" i="1"/>
  <c r="L29" i="1"/>
  <c r="AB28" i="1"/>
  <c r="AC28" i="1" s="1"/>
  <c r="W28" i="1"/>
  <c r="V28" i="1"/>
  <c r="L28" i="1"/>
  <c r="AB27" i="1"/>
  <c r="AC27" i="1" s="1"/>
  <c r="W27" i="1"/>
  <c r="V27" i="1"/>
  <c r="L27" i="1"/>
  <c r="AB26" i="1"/>
  <c r="AC26" i="1" s="1"/>
  <c r="W26" i="1"/>
  <c r="V26" i="1"/>
  <c r="L26" i="1"/>
  <c r="AB25" i="1"/>
  <c r="AC25" i="1" s="1"/>
  <c r="W25" i="1"/>
  <c r="V25" i="1"/>
  <c r="L25" i="1"/>
  <c r="AB24" i="1"/>
  <c r="AC24" i="1" s="1"/>
  <c r="W24" i="1"/>
  <c r="V24" i="1"/>
  <c r="L24" i="1"/>
  <c r="AB23" i="1"/>
  <c r="AC23" i="1" s="1"/>
  <c r="W23" i="1"/>
  <c r="V23" i="1"/>
  <c r="L23" i="1"/>
  <c r="AB22" i="1"/>
  <c r="AC22" i="1" s="1"/>
  <c r="W22" i="1"/>
  <c r="V22" i="1"/>
  <c r="L22" i="1"/>
  <c r="AB21" i="1"/>
  <c r="AC21" i="1" s="1"/>
  <c r="W21" i="1"/>
  <c r="V21" i="1"/>
  <c r="L21" i="1"/>
  <c r="AB20" i="1"/>
  <c r="AC20" i="1" s="1"/>
  <c r="W20" i="1"/>
  <c r="V20" i="1"/>
  <c r="L20" i="1"/>
  <c r="AB19" i="1"/>
  <c r="AC19" i="1" s="1"/>
  <c r="W19" i="1"/>
  <c r="V19" i="1"/>
  <c r="L19" i="1"/>
  <c r="AB18" i="1"/>
  <c r="AC18" i="1" s="1"/>
  <c r="W18" i="1"/>
  <c r="V18" i="1"/>
  <c r="L18" i="1"/>
  <c r="AB17" i="1"/>
  <c r="AC17" i="1" s="1"/>
  <c r="W17" i="1"/>
  <c r="V17" i="1"/>
  <c r="L17" i="1"/>
  <c r="AB16" i="1"/>
  <c r="AC16" i="1" s="1"/>
  <c r="W16" i="1"/>
  <c r="V16" i="1"/>
  <c r="L16" i="1"/>
  <c r="AB15" i="1"/>
  <c r="AC15" i="1" s="1"/>
  <c r="W15" i="1"/>
  <c r="V15" i="1"/>
  <c r="L15" i="1"/>
  <c r="AB14" i="1"/>
  <c r="AC14" i="1" s="1"/>
  <c r="W14" i="1"/>
  <c r="V14" i="1"/>
  <c r="L14" i="1"/>
  <c r="J14" i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AB13" i="1"/>
  <c r="AC13" i="1" s="1"/>
  <c r="W13" i="1"/>
  <c r="V13" i="1"/>
  <c r="L13" i="1"/>
  <c r="J13" i="1"/>
  <c r="AB12" i="1"/>
  <c r="AC12" i="1" s="1"/>
  <c r="W12" i="1"/>
  <c r="V12" i="1"/>
  <c r="L12" i="1"/>
  <c r="J12" i="1"/>
  <c r="AB11" i="1"/>
  <c r="AC11" i="1" s="1"/>
  <c r="W11" i="1"/>
  <c r="V11" i="1"/>
  <c r="M11" i="1"/>
  <c r="L11" i="1"/>
  <c r="J11" i="1"/>
  <c r="AC10" i="1"/>
  <c r="AB10" i="1"/>
  <c r="W10" i="1"/>
  <c r="V10" i="1"/>
  <c r="M10" i="1"/>
  <c r="L10" i="1"/>
  <c r="W9" i="1"/>
  <c r="V9" i="1"/>
  <c r="M9" i="1"/>
  <c r="L9" i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W8" i="1"/>
  <c r="V8" i="1"/>
  <c r="M8" i="1"/>
  <c r="L8" i="1"/>
  <c r="I8" i="1"/>
  <c r="W7" i="1"/>
  <c r="V7" i="1"/>
  <c r="L7" i="1"/>
  <c r="B7" i="1"/>
  <c r="B8" i="1" s="1"/>
  <c r="AC6" i="1"/>
  <c r="W6" i="1"/>
  <c r="S6" i="1"/>
  <c r="P6" i="1"/>
  <c r="Q8" i="1" s="1"/>
  <c r="Y2" i="1"/>
  <c r="P14" i="1" l="1"/>
  <c r="X14" i="1" s="1"/>
  <c r="Q14" i="1"/>
  <c r="Y14" i="1" s="1"/>
  <c r="Q39" i="1"/>
  <c r="Y39" i="1" s="1"/>
  <c r="P36" i="1"/>
  <c r="P21" i="1"/>
  <c r="X21" i="1" s="1"/>
  <c r="P40" i="1"/>
  <c r="Q49" i="1"/>
  <c r="Y49" i="1" s="1"/>
  <c r="Q34" i="1"/>
  <c r="Y34" i="1" s="1"/>
  <c r="P7" i="1"/>
  <c r="X7" i="1" s="1"/>
  <c r="P43" i="1"/>
  <c r="X43" i="1" s="1"/>
  <c r="Q7" i="1"/>
  <c r="Y7" i="1" s="1"/>
  <c r="Q31" i="1"/>
  <c r="Q37" i="1"/>
  <c r="Y37" i="1" s="1"/>
  <c r="Q43" i="1"/>
  <c r="Y43" i="1" s="1"/>
  <c r="P22" i="1"/>
  <c r="X22" i="1" s="1"/>
  <c r="P10" i="1"/>
  <c r="P19" i="1"/>
  <c r="X19" i="1" s="1"/>
  <c r="Q22" i="1"/>
  <c r="Y22" i="1" s="1"/>
  <c r="P28" i="1"/>
  <c r="X28" i="1" s="1"/>
  <c r="Y46" i="1"/>
  <c r="P53" i="1"/>
  <c r="X53" i="1" s="1"/>
  <c r="P20" i="1"/>
  <c r="Q20" i="1"/>
  <c r="P45" i="1"/>
  <c r="X45" i="1" s="1"/>
  <c r="Q11" i="1"/>
  <c r="Q45" i="1"/>
  <c r="Y45" i="1" s="1"/>
  <c r="Y20" i="1"/>
  <c r="Q30" i="1"/>
  <c r="Y30" i="1" s="1"/>
  <c r="Q42" i="1"/>
  <c r="Y42" i="1" s="1"/>
  <c r="T6" i="1"/>
  <c r="U33" i="1" s="1"/>
  <c r="X36" i="1"/>
  <c r="Q18" i="1"/>
  <c r="Y18" i="1" s="1"/>
  <c r="P49" i="1"/>
  <c r="X49" i="1" s="1"/>
  <c r="P15" i="1"/>
  <c r="X15" i="1" s="1"/>
  <c r="Q40" i="1"/>
  <c r="Q12" i="1"/>
  <c r="P31" i="1"/>
  <c r="P37" i="1"/>
  <c r="X37" i="1" s="1"/>
  <c r="Y52" i="1"/>
  <c r="Q10" i="1"/>
  <c r="Q19" i="1"/>
  <c r="Y19" i="1" s="1"/>
  <c r="Q28" i="1"/>
  <c r="X31" i="1"/>
  <c r="Q53" i="1"/>
  <c r="Y53" i="1" s="1"/>
  <c r="P56" i="1"/>
  <c r="X56" i="1" s="1"/>
  <c r="P13" i="1"/>
  <c r="X13" i="1" s="1"/>
  <c r="Q16" i="1"/>
  <c r="Y28" i="1"/>
  <c r="Q35" i="1"/>
  <c r="Y35" i="1" s="1"/>
  <c r="Q38" i="1"/>
  <c r="Y38" i="1" s="1"/>
  <c r="P41" i="1"/>
  <c r="X41" i="1" s="1"/>
  <c r="P11" i="1"/>
  <c r="X11" i="1" s="1"/>
  <c r="P30" i="1"/>
  <c r="X30" i="1" s="1"/>
  <c r="Q33" i="1"/>
  <c r="Y33" i="1" s="1"/>
  <c r="P18" i="1"/>
  <c r="X18" i="1" s="1"/>
  <c r="Q27" i="1"/>
  <c r="Y27" i="1" s="1"/>
  <c r="Q15" i="1"/>
  <c r="Q32" i="1"/>
  <c r="Y32" i="1" s="1"/>
  <c r="Q54" i="1"/>
  <c r="Y54" i="1" s="1"/>
  <c r="P42" i="1"/>
  <c r="X42" i="1" s="1"/>
  <c r="P9" i="1"/>
  <c r="X9" i="1" s="1"/>
  <c r="P27" i="1"/>
  <c r="P52" i="1"/>
  <c r="Q9" i="1"/>
  <c r="Y9" i="1" s="1"/>
  <c r="Q21" i="1"/>
  <c r="Y21" i="1" s="1"/>
  <c r="P24" i="1"/>
  <c r="X24" i="1" s="1"/>
  <c r="P12" i="1"/>
  <c r="X12" i="1" s="1"/>
  <c r="P50" i="1"/>
  <c r="X50" i="1" s="1"/>
  <c r="Q25" i="1"/>
  <c r="Y25" i="1" s="1"/>
  <c r="P38" i="1"/>
  <c r="X38" i="1" s="1"/>
  <c r="Y16" i="1"/>
  <c r="P23" i="1"/>
  <c r="P29" i="1"/>
  <c r="X29" i="1" s="1"/>
  <c r="P17" i="1"/>
  <c r="X17" i="1" s="1"/>
  <c r="Q48" i="1"/>
  <c r="Y48" i="1" s="1"/>
  <c r="Q17" i="1"/>
  <c r="Y17" i="1" s="1"/>
  <c r="P39" i="1"/>
  <c r="X39" i="1" s="1"/>
  <c r="Q52" i="1"/>
  <c r="P34" i="1"/>
  <c r="X34" i="1" s="1"/>
  <c r="P46" i="1"/>
  <c r="Q46" i="1"/>
  <c r="P25" i="1"/>
  <c r="X25" i="1" s="1"/>
  <c r="Q56" i="1"/>
  <c r="Y56" i="1" s="1"/>
  <c r="P32" i="1"/>
  <c r="P44" i="1"/>
  <c r="X44" i="1" s="1"/>
  <c r="Q23" i="1"/>
  <c r="P26" i="1"/>
  <c r="X26" i="1" s="1"/>
  <c r="Q29" i="1"/>
  <c r="Y29" i="1" s="1"/>
  <c r="X32" i="1"/>
  <c r="P51" i="1"/>
  <c r="X51" i="1" s="1"/>
  <c r="P33" i="1"/>
  <c r="X33" i="1" s="1"/>
  <c r="Q36" i="1"/>
  <c r="Y36" i="1" s="1"/>
  <c r="Q24" i="1"/>
  <c r="Y24" i="1" s="1"/>
  <c r="P16" i="1"/>
  <c r="P35" i="1"/>
  <c r="P47" i="1"/>
  <c r="X47" i="1" s="1"/>
  <c r="Q13" i="1"/>
  <c r="Y13" i="1" s="1"/>
  <c r="Q41" i="1"/>
  <c r="Y41" i="1" s="1"/>
  <c r="Q26" i="1"/>
  <c r="Y26" i="1" s="1"/>
  <c r="P48" i="1"/>
  <c r="X48" i="1" s="1"/>
  <c r="Q51" i="1"/>
  <c r="Y51" i="1" s="1"/>
  <c r="P54" i="1"/>
  <c r="X16" i="1"/>
  <c r="X20" i="1"/>
  <c r="X40" i="1"/>
  <c r="Y8" i="1"/>
  <c r="Y31" i="1"/>
  <c r="X10" i="1"/>
  <c r="Y40" i="1"/>
  <c r="Y10" i="1"/>
  <c r="Y15" i="1"/>
  <c r="X52" i="1"/>
  <c r="Y12" i="1"/>
  <c r="X35" i="1"/>
  <c r="X54" i="1"/>
  <c r="Q44" i="1"/>
  <c r="Y44" i="1" s="1"/>
  <c r="Q47" i="1"/>
  <c r="Y47" i="1" s="1"/>
  <c r="Q50" i="1"/>
  <c r="Y50" i="1" s="1"/>
  <c r="Q6" i="1"/>
  <c r="T9" i="1"/>
  <c r="U13" i="1"/>
  <c r="U17" i="1"/>
  <c r="U21" i="1"/>
  <c r="U25" i="1"/>
  <c r="P55" i="1"/>
  <c r="X55" i="1" s="1"/>
  <c r="P8" i="1"/>
  <c r="Q55" i="1"/>
  <c r="X6" i="1"/>
  <c r="Y6" i="1" s="1"/>
  <c r="T24" i="1"/>
  <c r="R24" i="1" s="1"/>
  <c r="T28" i="1"/>
  <c r="R28" i="1" s="1"/>
  <c r="T32" i="1"/>
  <c r="R32" i="1" s="1"/>
  <c r="T36" i="1"/>
  <c r="R36" i="1" s="1"/>
  <c r="X23" i="1" l="1"/>
  <c r="S11" i="1"/>
  <c r="T50" i="1"/>
  <c r="U50" i="1"/>
  <c r="AA50" i="1" s="1"/>
  <c r="T13" i="1"/>
  <c r="R13" i="1" s="1"/>
  <c r="U44" i="1"/>
  <c r="T56" i="1"/>
  <c r="R56" i="1" s="1"/>
  <c r="T12" i="1"/>
  <c r="R12" i="1" s="1"/>
  <c r="U47" i="1"/>
  <c r="S47" i="1" s="1"/>
  <c r="Y11" i="1"/>
  <c r="U56" i="1"/>
  <c r="S56" i="1" s="1"/>
  <c r="U6" i="1"/>
  <c r="X27" i="1"/>
  <c r="T44" i="1"/>
  <c r="Z44" i="1" s="1"/>
  <c r="T21" i="1"/>
  <c r="Z24" i="1"/>
  <c r="U37" i="1"/>
  <c r="AA37" i="1" s="1"/>
  <c r="T20" i="1"/>
  <c r="R20" i="1" s="1"/>
  <c r="T16" i="1"/>
  <c r="R16" i="1" s="1"/>
  <c r="U53" i="1"/>
  <c r="S53" i="1" s="1"/>
  <c r="T29" i="1"/>
  <c r="X46" i="1"/>
  <c r="T40" i="1"/>
  <c r="T23" i="1"/>
  <c r="Z23" i="1" s="1"/>
  <c r="T53" i="1"/>
  <c r="T49" i="1"/>
  <c r="U52" i="1"/>
  <c r="T52" i="1"/>
  <c r="T18" i="1"/>
  <c r="U42" i="1"/>
  <c r="U14" i="1"/>
  <c r="U35" i="1"/>
  <c r="U8" i="1"/>
  <c r="U19" i="1"/>
  <c r="T27" i="1"/>
  <c r="Z27" i="1" s="1"/>
  <c r="U39" i="1"/>
  <c r="T45" i="1"/>
  <c r="T35" i="1"/>
  <c r="U32" i="1"/>
  <c r="T8" i="1"/>
  <c r="Z8" i="1" s="1"/>
  <c r="T38" i="1"/>
  <c r="U28" i="1"/>
  <c r="T19" i="1"/>
  <c r="T10" i="1"/>
  <c r="U45" i="1"/>
  <c r="U41" i="1"/>
  <c r="U38" i="1"/>
  <c r="U16" i="1"/>
  <c r="U10" i="1"/>
  <c r="U22" i="1"/>
  <c r="U18" i="1"/>
  <c r="U9" i="1"/>
  <c r="U30" i="1"/>
  <c r="U36" i="1"/>
  <c r="U48" i="1"/>
  <c r="T39" i="1"/>
  <c r="Z39" i="1" s="1"/>
  <c r="T11" i="1"/>
  <c r="U20" i="1"/>
  <c r="U23" i="1"/>
  <c r="AA23" i="1" s="1"/>
  <c r="T51" i="1"/>
  <c r="T22" i="1"/>
  <c r="U34" i="1"/>
  <c r="U49" i="1"/>
  <c r="T46" i="1"/>
  <c r="Z46" i="1" s="1"/>
  <c r="U40" i="1"/>
  <c r="U55" i="1"/>
  <c r="AA55" i="1" s="1"/>
  <c r="T55" i="1"/>
  <c r="U11" i="1"/>
  <c r="AA11" i="1" s="1"/>
  <c r="T54" i="1"/>
  <c r="U43" i="1"/>
  <c r="U31" i="1"/>
  <c r="U7" i="1"/>
  <c r="T43" i="1"/>
  <c r="T31" i="1"/>
  <c r="T7" i="1"/>
  <c r="U46" i="1"/>
  <c r="AA46" i="1" s="1"/>
  <c r="U15" i="1"/>
  <c r="AA15" i="1" s="1"/>
  <c r="U12" i="1"/>
  <c r="T34" i="1"/>
  <c r="U24" i="1"/>
  <c r="T15" i="1"/>
  <c r="U27" i="1"/>
  <c r="AA27" i="1" s="1"/>
  <c r="Z6" i="1"/>
  <c r="AA6" i="1" s="1"/>
  <c r="T42" i="1"/>
  <c r="T30" i="1"/>
  <c r="U54" i="1"/>
  <c r="T14" i="1"/>
  <c r="T48" i="1"/>
  <c r="U51" i="1"/>
  <c r="U26" i="1"/>
  <c r="T26" i="1"/>
  <c r="Y23" i="1"/>
  <c r="T37" i="1"/>
  <c r="T33" i="1"/>
  <c r="T25" i="1"/>
  <c r="R25" i="1" s="1"/>
  <c r="T17" i="1"/>
  <c r="T47" i="1"/>
  <c r="T41" i="1"/>
  <c r="R41" i="1" s="1"/>
  <c r="U29" i="1"/>
  <c r="AA47" i="1"/>
  <c r="R50" i="1"/>
  <c r="Z50" i="1"/>
  <c r="S25" i="1"/>
  <c r="AA25" i="1"/>
  <c r="S17" i="1"/>
  <c r="AA17" i="1"/>
  <c r="S13" i="1"/>
  <c r="AA13" i="1"/>
  <c r="R9" i="1"/>
  <c r="Z9" i="1"/>
  <c r="Z36" i="1"/>
  <c r="X8" i="1"/>
  <c r="Z25" i="1"/>
  <c r="Z28" i="1"/>
  <c r="S21" i="1"/>
  <c r="AA21" i="1"/>
  <c r="Y55" i="1"/>
  <c r="Z12" i="1"/>
  <c r="Z32" i="1"/>
  <c r="Z13" i="1"/>
  <c r="R47" i="1"/>
  <c r="Z47" i="1"/>
  <c r="S29" i="1"/>
  <c r="AA29" i="1"/>
  <c r="Z56" i="1"/>
  <c r="S50" i="1"/>
  <c r="S44" i="1"/>
  <c r="AA44" i="1"/>
  <c r="S33" i="1"/>
  <c r="AA33" i="1"/>
  <c r="Z38" i="1" l="1"/>
  <c r="R38" i="1"/>
  <c r="R48" i="1"/>
  <c r="Z48" i="1"/>
  <c r="R35" i="1"/>
  <c r="Z35" i="1"/>
  <c r="AA19" i="1"/>
  <c r="S19" i="1"/>
  <c r="Z34" i="1"/>
  <c r="R34" i="1"/>
  <c r="S12" i="1"/>
  <c r="AA12" i="1"/>
  <c r="R44" i="1"/>
  <c r="Z16" i="1"/>
  <c r="R7" i="1"/>
  <c r="Z7" i="1"/>
  <c r="AA18" i="1"/>
  <c r="S18" i="1"/>
  <c r="S52" i="1"/>
  <c r="AA52" i="1"/>
  <c r="S28" i="1"/>
  <c r="AA28" i="1"/>
  <c r="AA51" i="1"/>
  <c r="S51" i="1"/>
  <c r="Z14" i="1"/>
  <c r="R14" i="1"/>
  <c r="S54" i="1"/>
  <c r="AA54" i="1"/>
  <c r="Z45" i="1"/>
  <c r="R45" i="1"/>
  <c r="R15" i="1"/>
  <c r="Z15" i="1"/>
  <c r="AA14" i="1"/>
  <c r="S14" i="1"/>
  <c r="S36" i="1"/>
  <c r="AA36" i="1"/>
  <c r="R18" i="1"/>
  <c r="Z18" i="1"/>
  <c r="R52" i="1"/>
  <c r="Z52" i="1"/>
  <c r="S27" i="1"/>
  <c r="R31" i="1"/>
  <c r="Z31" i="1"/>
  <c r="AA22" i="1"/>
  <c r="S22" i="1"/>
  <c r="R49" i="1"/>
  <c r="Z49" i="1"/>
  <c r="AA49" i="1"/>
  <c r="S49" i="1"/>
  <c r="R21" i="1"/>
  <c r="Z21" i="1"/>
  <c r="R11" i="1"/>
  <c r="Z11" i="1"/>
  <c r="R27" i="1"/>
  <c r="S55" i="1"/>
  <c r="AA42" i="1"/>
  <c r="S42" i="1"/>
  <c r="R17" i="1"/>
  <c r="Z17" i="1"/>
  <c r="R43" i="1"/>
  <c r="Z43" i="1"/>
  <c r="S10" i="1"/>
  <c r="AA10" i="1"/>
  <c r="R53" i="1"/>
  <c r="Z53" i="1"/>
  <c r="Z20" i="1"/>
  <c r="S34" i="1"/>
  <c r="AA34" i="1"/>
  <c r="Z30" i="1"/>
  <c r="R30" i="1"/>
  <c r="Z42" i="1"/>
  <c r="R42" i="1"/>
  <c r="S8" i="1"/>
  <c r="AA8" i="1"/>
  <c r="AA48" i="1"/>
  <c r="S48" i="1"/>
  <c r="AA7" i="1"/>
  <c r="S7" i="1"/>
  <c r="S38" i="1"/>
  <c r="AA38" i="1"/>
  <c r="S37" i="1"/>
  <c r="Z51" i="1"/>
  <c r="R51" i="1"/>
  <c r="S20" i="1"/>
  <c r="AA20" i="1"/>
  <c r="S24" i="1"/>
  <c r="AA24" i="1"/>
  <c r="S9" i="1"/>
  <c r="AA9" i="1"/>
  <c r="Z41" i="1"/>
  <c r="R33" i="1"/>
  <c r="Z33" i="1"/>
  <c r="S31" i="1"/>
  <c r="AA31" i="1"/>
  <c r="R40" i="1"/>
  <c r="Z40" i="1"/>
  <c r="R37" i="1"/>
  <c r="Z37" i="1"/>
  <c r="AA43" i="1"/>
  <c r="S43" i="1"/>
  <c r="S41" i="1"/>
  <c r="AA41" i="1"/>
  <c r="S15" i="1"/>
  <c r="R54" i="1"/>
  <c r="Z54" i="1"/>
  <c r="R39" i="1"/>
  <c r="S46" i="1"/>
  <c r="AA53" i="1"/>
  <c r="S23" i="1"/>
  <c r="R10" i="1"/>
  <c r="Z10" i="1"/>
  <c r="R46" i="1"/>
  <c r="AA26" i="1"/>
  <c r="S26" i="1"/>
  <c r="S40" i="1"/>
  <c r="AA40" i="1"/>
  <c r="S32" i="1"/>
  <c r="AA32" i="1"/>
  <c r="Z22" i="1"/>
  <c r="R22" i="1"/>
  <c r="S39" i="1"/>
  <c r="AA39" i="1"/>
  <c r="S35" i="1"/>
  <c r="AA35" i="1"/>
  <c r="AA30" i="1"/>
  <c r="S30" i="1"/>
  <c r="S16" i="1"/>
  <c r="AA16" i="1"/>
  <c r="AA56" i="1"/>
  <c r="AA45" i="1"/>
  <c r="S45" i="1"/>
  <c r="R8" i="1"/>
  <c r="R26" i="1"/>
  <c r="Z26" i="1"/>
  <c r="R55" i="1"/>
  <c r="Z55" i="1"/>
  <c r="Z19" i="1"/>
  <c r="R19" i="1"/>
  <c r="R29" i="1"/>
  <c r="Z29" i="1"/>
  <c r="R23" i="1"/>
</calcChain>
</file>

<file path=xl/sharedStrings.xml><?xml version="1.0" encoding="utf-8"?>
<sst xmlns="http://schemas.openxmlformats.org/spreadsheetml/2006/main" count="186" uniqueCount="124">
  <si>
    <t>協会けんぽ料率</t>
    <rPh sb="0" eb="2">
      <t>キョウカイ</t>
    </rPh>
    <rPh sb="5" eb="7">
      <t>リョウリツ</t>
    </rPh>
    <phoneticPr fontId="3"/>
  </si>
  <si>
    <r>
      <rPr>
        <b/>
        <sz val="24"/>
        <rFont val="HG丸ｺﾞｼｯｸM-PRO"/>
        <family val="3"/>
        <charset val="128"/>
      </rPr>
      <t>○</t>
    </r>
    <r>
      <rPr>
        <b/>
        <sz val="24"/>
        <rFont val="Meiryo UI"/>
        <family val="3"/>
        <charset val="128"/>
      </rPr>
      <t>令和8年4月分(5月納付分)から</t>
    </r>
    <r>
      <rPr>
        <b/>
        <sz val="20"/>
        <rFont val="HG丸ｺﾞｼｯｸM-PRO"/>
        <family val="3"/>
        <charset val="128"/>
      </rPr>
      <t>の健康保険・厚生年金保険料額表</t>
    </r>
    <rPh sb="1" eb="3">
      <t>レイワ</t>
    </rPh>
    <rPh sb="4" eb="5">
      <t>ネン</t>
    </rPh>
    <rPh sb="6" eb="7">
      <t>ガツ</t>
    </rPh>
    <rPh sb="7" eb="8">
      <t>ブン</t>
    </rPh>
    <rPh sb="10" eb="11">
      <t>ガツ</t>
    </rPh>
    <rPh sb="11" eb="13">
      <t>ノウフ</t>
    </rPh>
    <rPh sb="13" eb="14">
      <t>ブン</t>
    </rPh>
    <rPh sb="18" eb="20">
      <t>ケンコウ</t>
    </rPh>
    <rPh sb="20" eb="22">
      <t>ホケン</t>
    </rPh>
    <phoneticPr fontId="7"/>
  </si>
  <si>
    <t>標準報酬</t>
    <rPh sb="0" eb="2">
      <t>ヒョウジュン</t>
    </rPh>
    <rPh sb="2" eb="4">
      <t>ホウシュウ</t>
    </rPh>
    <phoneticPr fontId="3"/>
  </si>
  <si>
    <t>報酬月額</t>
    <phoneticPr fontId="7"/>
  </si>
  <si>
    <t>健康保険料、介護保険料、子ども・子育て支援金</t>
    <rPh sb="0" eb="2">
      <t>ケンコウ</t>
    </rPh>
    <rPh sb="2" eb="5">
      <t>ホケンリョウ</t>
    </rPh>
    <rPh sb="6" eb="8">
      <t>カイゴ</t>
    </rPh>
    <rPh sb="8" eb="11">
      <t>ホケンリョウ</t>
    </rPh>
    <rPh sb="12" eb="13">
      <t>コ</t>
    </rPh>
    <rPh sb="16" eb="18">
      <t>コソダ</t>
    </rPh>
    <rPh sb="19" eb="22">
      <t>シエンキン</t>
    </rPh>
    <phoneticPr fontId="7"/>
  </si>
  <si>
    <r>
      <rPr>
        <b/>
        <sz val="14"/>
        <rFont val="ＭＳ Ｐゴシック"/>
        <family val="3"/>
        <charset val="128"/>
      </rPr>
      <t>厚生年金保険料</t>
    </r>
    <r>
      <rPr>
        <b/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（厚生年金基金加入者を除く)</t>
    </r>
    <rPh sb="0" eb="2">
      <t>コウセイ</t>
    </rPh>
    <rPh sb="2" eb="4">
      <t>ネンキン</t>
    </rPh>
    <rPh sb="4" eb="6">
      <t>ホケン</t>
    </rPh>
    <rPh sb="6" eb="7">
      <t>リョウ</t>
    </rPh>
    <rPh sb="9" eb="11">
      <t>コウセイ</t>
    </rPh>
    <rPh sb="11" eb="13">
      <t>ネンキン</t>
    </rPh>
    <rPh sb="13" eb="15">
      <t>キキン</t>
    </rPh>
    <rPh sb="15" eb="18">
      <t>カニュウシャ</t>
    </rPh>
    <rPh sb="19" eb="20">
      <t>ノゾ</t>
    </rPh>
    <phoneticPr fontId="7"/>
  </si>
  <si>
    <t>標準報酬</t>
    <rPh sb="0" eb="4">
      <t>ヒョウジュンホウシュウ</t>
    </rPh>
    <phoneticPr fontId="3"/>
  </si>
  <si>
    <t>協会けんぽ選択</t>
    <rPh sb="0" eb="2">
      <t>キョウカイ</t>
    </rPh>
    <rPh sb="5" eb="7">
      <t>センタク</t>
    </rPh>
    <phoneticPr fontId="3"/>
  </si>
  <si>
    <t>都道府県</t>
  </si>
  <si>
    <t>一般保険料率</t>
  </si>
  <si>
    <t>健康保険料</t>
    <rPh sb="0" eb="2">
      <t>ケンコウ</t>
    </rPh>
    <rPh sb="2" eb="4">
      <t>ホケン</t>
    </rPh>
    <rPh sb="4" eb="5">
      <t>リョウ</t>
    </rPh>
    <phoneticPr fontId="7"/>
  </si>
  <si>
    <t>介護保険料</t>
    <rPh sb="0" eb="2">
      <t>カイゴ</t>
    </rPh>
    <rPh sb="2" eb="5">
      <t>ホケンリョウ</t>
    </rPh>
    <phoneticPr fontId="7"/>
  </si>
  <si>
    <r>
      <t xml:space="preserve">健保料＋介護料
</t>
    </r>
    <r>
      <rPr>
        <sz val="9"/>
        <rFont val="ＭＳ Ｐゴシック"/>
        <family val="3"/>
        <charset val="128"/>
      </rPr>
      <t>介護保険料第2号被保険者</t>
    </r>
    <rPh sb="0" eb="1">
      <t>ケン</t>
    </rPh>
    <rPh sb="2" eb="3">
      <t>リョウ</t>
    </rPh>
    <rPh sb="4" eb="5">
      <t>カイ</t>
    </rPh>
    <rPh sb="5" eb="6">
      <t>_x0000__x0000__x0001_</t>
    </rPh>
    <rPh sb="6" eb="7">
      <t/>
    </rPh>
    <phoneticPr fontId="7"/>
  </si>
  <si>
    <r>
      <rPr>
        <b/>
        <sz val="10"/>
        <color rgb="FFFF0000"/>
        <rFont val="HG丸ｺﾞｼｯｸM-PRO"/>
        <family val="3"/>
        <charset val="128"/>
      </rPr>
      <t>NEW</t>
    </r>
    <r>
      <rPr>
        <sz val="11"/>
        <rFont val="HG丸ｺﾞｼｯｸM-PRO"/>
        <family val="3"/>
        <charset val="128"/>
      </rPr>
      <t xml:space="preserve">
</t>
    </r>
    <r>
      <rPr>
        <sz val="11"/>
        <rFont val="HGP創英角ｺﾞｼｯｸUB"/>
        <family val="3"/>
        <charset val="128"/>
      </rPr>
      <t>子ども・子育て
支援金</t>
    </r>
    <rPh sb="4" eb="5">
      <t>コ</t>
    </rPh>
    <rPh sb="8" eb="10">
      <t>コソダ</t>
    </rPh>
    <rPh sb="12" eb="15">
      <t>シエンキン</t>
    </rPh>
    <phoneticPr fontId="3"/>
  </si>
  <si>
    <r>
      <rPr>
        <sz val="10"/>
        <color rgb="FFFF0000"/>
        <rFont val="HGS創英角ｺﾞｼｯｸUB"/>
        <family val="3"/>
        <charset val="128"/>
      </rPr>
      <t>NEW</t>
    </r>
    <r>
      <rPr>
        <sz val="11"/>
        <rFont val="HGS創英角ｺﾞｼｯｸUB"/>
        <family val="3"/>
        <charset val="128"/>
      </rPr>
      <t xml:space="preserve">
</t>
    </r>
    <r>
      <rPr>
        <sz val="10"/>
        <rFont val="HGS創英角ｺﾞｼｯｸUB"/>
        <family val="3"/>
        <charset val="128"/>
      </rPr>
      <t xml:space="preserve">健保料＋子ども支援金
</t>
    </r>
    <r>
      <rPr>
        <sz val="8"/>
        <rFont val="ＭＳ Ｐゴシック"/>
        <family val="3"/>
        <charset val="128"/>
      </rPr>
      <t>介護保険第2号に該当しない
被保険者</t>
    </r>
    <rPh sb="4" eb="5">
      <t>ケン</t>
    </rPh>
    <rPh sb="6" eb="7">
      <t>リョウ</t>
    </rPh>
    <rPh sb="8" eb="9">
      <t>コ</t>
    </rPh>
    <rPh sb="11" eb="14">
      <t>シエンキン</t>
    </rPh>
    <phoneticPr fontId="7"/>
  </si>
  <si>
    <r>
      <rPr>
        <sz val="11"/>
        <color rgb="FFFF0000"/>
        <rFont val="HGS創英角ｺﾞｼｯｸUB"/>
        <family val="3"/>
        <charset val="128"/>
      </rPr>
      <t>NEW</t>
    </r>
    <r>
      <rPr>
        <sz val="9"/>
        <color rgb="FFFF0000"/>
        <rFont val="HGS創英角ｺﾞｼｯｸUB"/>
        <family val="3"/>
        <charset val="128"/>
      </rPr>
      <t xml:space="preserve">
</t>
    </r>
    <r>
      <rPr>
        <sz val="11"/>
        <rFont val="HGS創英角ｺﾞｼｯｸUB"/>
        <family val="3"/>
        <charset val="128"/>
      </rPr>
      <t xml:space="preserve">健保料＋介保料
+子ども支援金
</t>
    </r>
    <r>
      <rPr>
        <sz val="9"/>
        <rFont val="ＭＳ Ｐゴシック"/>
        <family val="3"/>
        <charset val="128"/>
      </rPr>
      <t>介護保険料第2号被保険者</t>
    </r>
    <rPh sb="4" eb="5">
      <t>ケン</t>
    </rPh>
    <rPh sb="6" eb="7">
      <t>リョウ</t>
    </rPh>
    <rPh sb="8" eb="9">
      <t>カイ</t>
    </rPh>
    <rPh sb="10" eb="11">
      <t>リョウ</t>
    </rPh>
    <rPh sb="13" eb="14">
      <t>コ</t>
    </rPh>
    <rPh sb="16" eb="19">
      <t>シエンキン</t>
    </rPh>
    <phoneticPr fontId="7"/>
  </si>
  <si>
    <t>福井県</t>
  </si>
  <si>
    <t>支部を選択してください</t>
    <rPh sb="0" eb="2">
      <t>シブ</t>
    </rPh>
    <rPh sb="3" eb="5">
      <t>センタク</t>
    </rPh>
    <phoneticPr fontId="3"/>
  </si>
  <si>
    <t>令和8年度</t>
    <phoneticPr fontId="3"/>
  </si>
  <si>
    <r>
      <rPr>
        <sz val="12"/>
        <rFont val="HGS創英角ｺﾞｼｯｸUB"/>
        <family val="3"/>
        <charset val="128"/>
      </rPr>
      <t>一般</t>
    </r>
    <r>
      <rPr>
        <sz val="12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(坑内員・船員以外)</t>
    </r>
    <rPh sb="0" eb="2">
      <t>イッパン</t>
    </rPh>
    <phoneticPr fontId="7"/>
  </si>
  <si>
    <t>全額</t>
    <rPh sb="0" eb="2">
      <t>ゼンガク</t>
    </rPh>
    <phoneticPr fontId="7"/>
  </si>
  <si>
    <t>折半額</t>
    <rPh sb="0" eb="2">
      <t>セッパン</t>
    </rPh>
    <rPh sb="2" eb="3">
      <t>ガク</t>
    </rPh>
    <phoneticPr fontId="7"/>
  </si>
  <si>
    <t>全額</t>
  </si>
  <si>
    <t>折半額</t>
  </si>
  <si>
    <t>北海道</t>
  </si>
  <si>
    <t>等級</t>
  </si>
  <si>
    <t>月額</t>
  </si>
  <si>
    <t>日額</t>
  </si>
  <si>
    <t>円以上</t>
    <rPh sb="0" eb="3">
      <t>エンイジョウ</t>
    </rPh>
    <phoneticPr fontId="3"/>
  </si>
  <si>
    <t>円未満</t>
    <rPh sb="0" eb="3">
      <t>エンミマン</t>
    </rPh>
    <phoneticPr fontId="3"/>
  </si>
  <si>
    <t>青森県</t>
  </si>
  <si>
    <t>岩手県</t>
  </si>
  <si>
    <t>～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</si>
  <si>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</si>
  <si>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</si>
  <si>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</si>
  <si>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</si>
  <si>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</si>
  <si>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</si>
  <si>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</si>
  <si>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</si>
  <si>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</si>
  <si>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</si>
  <si>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</si>
  <si>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</si>
  <si>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</si>
  <si>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</si>
  <si>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</si>
  <si>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</si>
  <si>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</si>
  <si>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</si>
  <si>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</si>
  <si>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</si>
  <si>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</si>
  <si>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</si>
  <si>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</si>
  <si>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</si>
  <si>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</si>
  <si>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</si>
  <si>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</si>
  <si>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</si>
  <si>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</si>
  <si>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</si>
  <si>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</si>
  <si>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</si>
  <si>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</si>
  <si>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</si>
  <si>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</si>
  <si>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</si>
  <si>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</si>
  <si>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</si>
  <si>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</si>
  <si>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</si>
  <si>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</si>
  <si>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</si>
  <si>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</si>
  <si>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健康保険料率</t>
    <rPh sb="0" eb="2">
      <t>ケンコウ</t>
    </rPh>
    <rPh sb="2" eb="5">
      <t>ホケンリョウ</t>
    </rPh>
    <rPh sb="5" eb="6">
      <t>リツ</t>
    </rPh>
    <phoneticPr fontId="7"/>
  </si>
  <si>
    <t>介護保険料率</t>
    <rPh sb="0" eb="2">
      <t>カイゴ</t>
    </rPh>
    <rPh sb="2" eb="5">
      <t>ホケンリョウ</t>
    </rPh>
    <rPh sb="5" eb="6">
      <t>リツ</t>
    </rPh>
    <phoneticPr fontId="3"/>
  </si>
  <si>
    <r>
      <t>子ども・子育て</t>
    </r>
    <r>
      <rPr>
        <b/>
        <sz val="14"/>
        <rFont val="Meiryo UI"/>
        <family val="3"/>
        <charset val="128"/>
      </rPr>
      <t>支援金</t>
    </r>
    <r>
      <rPr>
        <sz val="14"/>
        <rFont val="HG丸ｺﾞｼｯｸM-PRO"/>
        <family val="3"/>
        <charset val="128"/>
      </rPr>
      <t>率</t>
    </r>
    <rPh sb="0" eb="1">
      <t>コ</t>
    </rPh>
    <rPh sb="4" eb="6">
      <t>コソダ</t>
    </rPh>
    <rPh sb="7" eb="10">
      <t>シエンキン</t>
    </rPh>
    <rPh sb="10" eb="11">
      <t>リツ</t>
    </rPh>
    <phoneticPr fontId="3"/>
  </si>
  <si>
    <t>厚生年金保険料率</t>
    <rPh sb="0" eb="2">
      <t>コウセイ</t>
    </rPh>
    <rPh sb="2" eb="4">
      <t>ネンキン</t>
    </rPh>
    <rPh sb="4" eb="7">
      <t>ホケンリョウ</t>
    </rPh>
    <rPh sb="7" eb="8">
      <t>リツ</t>
    </rPh>
    <phoneticPr fontId="3"/>
  </si>
  <si>
    <t>厚生年金料率</t>
    <rPh sb="0" eb="6">
      <t>コウセイネンキンリョウリツ</t>
    </rPh>
    <phoneticPr fontId="3"/>
  </si>
  <si>
    <r>
      <t>子ども・子育て</t>
    </r>
    <r>
      <rPr>
        <b/>
        <sz val="14"/>
        <rFont val="Meiryo UI"/>
        <family val="3"/>
        <charset val="128"/>
      </rPr>
      <t>拠出金</t>
    </r>
    <r>
      <rPr>
        <sz val="14"/>
        <rFont val="HG丸ｺﾞｼｯｸM-PRO"/>
        <family val="3"/>
        <charset val="128"/>
      </rPr>
      <t>率</t>
    </r>
    <rPh sb="0" eb="1">
      <t>コ</t>
    </rPh>
    <rPh sb="4" eb="6">
      <t>コソダ</t>
    </rPh>
    <rPh sb="7" eb="9">
      <t>キョシュツ</t>
    </rPh>
    <rPh sb="10" eb="11">
      <t>リツ</t>
    </rPh>
    <phoneticPr fontId="3"/>
  </si>
  <si>
    <t>令和8年3月分から</t>
    <rPh sb="0" eb="2">
      <t>レイワ</t>
    </rPh>
    <rPh sb="3" eb="4">
      <t>ネン</t>
    </rPh>
    <rPh sb="5" eb="7">
      <t>ガツブン</t>
    </rPh>
    <phoneticPr fontId="3"/>
  </si>
  <si>
    <t>令和８年4月分から</t>
    <rPh sb="0" eb="2">
      <t>レイワ</t>
    </rPh>
    <rPh sb="3" eb="4">
      <t>ネン</t>
    </rPh>
    <rPh sb="5" eb="7">
      <t>ガツブン</t>
    </rPh>
    <phoneticPr fontId="3"/>
  </si>
  <si>
    <t xml:space="preserve">平成29年9月分から  </t>
    <rPh sb="0" eb="2">
      <t>ヘイセイ</t>
    </rPh>
    <rPh sb="4" eb="5">
      <t>ネン</t>
    </rPh>
    <rPh sb="6" eb="8">
      <t>ガツブン</t>
    </rPh>
    <phoneticPr fontId="3"/>
  </si>
  <si>
    <t>平成29年9月分から</t>
    <rPh sb="0" eb="2">
      <t>ヘイセイ</t>
    </rPh>
    <rPh sb="4" eb="5">
      <t>ネン</t>
    </rPh>
    <rPh sb="6" eb="8">
      <t>ガツブン</t>
    </rPh>
    <phoneticPr fontId="3"/>
  </si>
  <si>
    <t>令和２年4月分から</t>
    <rPh sb="0" eb="2">
      <t>レイワ</t>
    </rPh>
    <rPh sb="3" eb="4">
      <t>ネン</t>
    </rPh>
    <rPh sb="5" eb="7">
      <t>ガツブン</t>
    </rPh>
    <phoneticPr fontId="3"/>
  </si>
  <si>
    <t>健康保険料・厚生年金保険料について</t>
    <rPh sb="0" eb="2">
      <t>ケンコウ</t>
    </rPh>
    <rPh sb="2" eb="5">
      <t>ホケンリョウ</t>
    </rPh>
    <rPh sb="6" eb="8">
      <t>コウセイ</t>
    </rPh>
    <rPh sb="8" eb="10">
      <t>ネンキン</t>
    </rPh>
    <rPh sb="10" eb="13">
      <t>ホケンリョウ</t>
    </rPh>
    <phoneticPr fontId="3"/>
  </si>
  <si>
    <t>●　被保険者負担分（保険料額表の折半額）に円未満の端数がある場合</t>
    <rPh sb="10" eb="13">
      <t>ホケンリョウ</t>
    </rPh>
    <rPh sb="13" eb="14">
      <t>ガク</t>
    </rPh>
    <phoneticPr fontId="7"/>
  </si>
  <si>
    <r>
      <t>①事業主が、給与から被保険者負担分を控除する場合、</t>
    </r>
    <r>
      <rPr>
        <u/>
        <sz val="14"/>
        <rFont val="HG丸ｺﾞｼｯｸM-PRO"/>
        <family val="3"/>
        <charset val="128"/>
      </rPr>
      <t>被保険者負担分の端数が５０銭以下の場合は切り捨て、</t>
    </r>
    <phoneticPr fontId="7"/>
  </si>
  <si>
    <r>
      <t>　</t>
    </r>
    <r>
      <rPr>
        <u/>
        <sz val="14"/>
        <rFont val="HG丸ｺﾞｼｯｸM-PRO"/>
        <family val="3"/>
        <charset val="128"/>
      </rPr>
      <t>５０銭を超える場合は切り上げて１円</t>
    </r>
    <r>
      <rPr>
        <sz val="14"/>
        <rFont val="HG丸ｺﾞｼｯｸM-PRO"/>
        <family val="3"/>
        <charset val="128"/>
      </rPr>
      <t>となります。</t>
    </r>
    <phoneticPr fontId="7"/>
  </si>
  <si>
    <t>②被保険者が、被保険者負担分を事業主へ現金で支払う場合、被保険者負担分の端数が５０銭未満の場合は切り捨て、</t>
    <phoneticPr fontId="7"/>
  </si>
  <si>
    <t>　５０銭以上の場合は切り上げて１円となります。</t>
    <rPh sb="4" eb="6">
      <t>イジョウ</t>
    </rPh>
    <phoneticPr fontId="7"/>
  </si>
  <si>
    <t xml:space="preserve"> (注)①②にかかわらず、事業主と被保険者の間で特約がある場合には、特約に基づき端数処理をすることができます。</t>
    <phoneticPr fontId="7"/>
  </si>
  <si>
    <t>●　納入告知書の保険料額について</t>
    <rPh sb="2" eb="4">
      <t>ノウニュウ</t>
    </rPh>
    <rPh sb="4" eb="7">
      <t>コクチショ</t>
    </rPh>
    <rPh sb="8" eb="11">
      <t>ホケンリョウ</t>
    </rPh>
    <rPh sb="11" eb="12">
      <t>ガク</t>
    </rPh>
    <phoneticPr fontId="7"/>
  </si>
  <si>
    <t>　納入告知書の保険料額は、被保険者個々の保険料額を合算した金額となります。</t>
    <rPh sb="1" eb="3">
      <t>ノウニュウ</t>
    </rPh>
    <rPh sb="3" eb="6">
      <t>コクチショ</t>
    </rPh>
    <rPh sb="7" eb="10">
      <t>ホケンリョウ</t>
    </rPh>
    <rPh sb="10" eb="11">
      <t>ガク</t>
    </rPh>
    <rPh sb="13" eb="17">
      <t>ヒホケンシャ</t>
    </rPh>
    <rPh sb="17" eb="19">
      <t>ココ</t>
    </rPh>
    <rPh sb="20" eb="23">
      <t>ホケンリョウ</t>
    </rPh>
    <rPh sb="23" eb="24">
      <t>ガク</t>
    </rPh>
    <rPh sb="25" eb="27">
      <t>ガッサン</t>
    </rPh>
    <rPh sb="29" eb="31">
      <t>キンガク</t>
    </rPh>
    <phoneticPr fontId="7"/>
  </si>
  <si>
    <r>
      <t>　ただし、その</t>
    </r>
    <r>
      <rPr>
        <u/>
        <sz val="14"/>
        <rFont val="HG丸ｺﾞｼｯｸM-PRO"/>
        <family val="3"/>
        <charset val="128"/>
      </rPr>
      <t>合算した金額に円未満の端数がある場合は、その端数を切り捨てた額</t>
    </r>
    <r>
      <rPr>
        <sz val="14"/>
        <rFont val="HG丸ｺﾞｼｯｸM-PRO"/>
        <family val="3"/>
        <charset val="128"/>
      </rPr>
      <t>となります。</t>
    </r>
    <rPh sb="14" eb="17">
      <t>エンミマン</t>
    </rPh>
    <rPh sb="18" eb="20">
      <t>ハスウ</t>
    </rPh>
    <rPh sb="23" eb="25">
      <t>バアイ</t>
    </rPh>
    <rPh sb="29" eb="31">
      <t>ハスウ</t>
    </rPh>
    <rPh sb="32" eb="33">
      <t>キ</t>
    </rPh>
    <rPh sb="34" eb="35">
      <t>ス</t>
    </rPh>
    <rPh sb="37" eb="38">
      <t>ガク</t>
    </rPh>
    <phoneticPr fontId="7"/>
  </si>
  <si>
    <t>●　賞与に係る保険料について</t>
    <rPh sb="2" eb="4">
      <t>ショウヨ</t>
    </rPh>
    <rPh sb="5" eb="6">
      <t>カカ</t>
    </rPh>
    <rPh sb="7" eb="10">
      <t>ホケンリョウ</t>
    </rPh>
    <phoneticPr fontId="7"/>
  </si>
  <si>
    <t>　賞与に係る保険料 ＝ 賞与額から1,000円未満の端数を切り捨てた額(標準賞与額) ☓ 各保険料率</t>
    <rPh sb="1" eb="3">
      <t>ショウヨ</t>
    </rPh>
    <rPh sb="4" eb="5">
      <t>カカ</t>
    </rPh>
    <rPh sb="6" eb="9">
      <t>ホケンリョウ</t>
    </rPh>
    <rPh sb="45" eb="46">
      <t>カク</t>
    </rPh>
    <phoneticPr fontId="7"/>
  </si>
  <si>
    <t>　＜標準賞与額の上限＞</t>
    <phoneticPr fontId="7"/>
  </si>
  <si>
    <r>
      <t>健康保険、介護保険、子ども・子育て</t>
    </r>
    <r>
      <rPr>
        <b/>
        <sz val="14"/>
        <rFont val="Meiryo UI"/>
        <family val="3"/>
        <charset val="128"/>
      </rPr>
      <t>支援金</t>
    </r>
    <r>
      <rPr>
        <sz val="14"/>
        <rFont val="HG丸ｺﾞｼｯｸM-PRO"/>
        <family val="3"/>
        <charset val="128"/>
      </rPr>
      <t xml:space="preserve">・・・年間(毎年4月1日から翌年3月31日までの累計額) </t>
    </r>
    <r>
      <rPr>
        <sz val="16"/>
        <rFont val="HGP創英角ｺﾞｼｯｸUB"/>
        <family val="3"/>
        <charset val="128"/>
      </rPr>
      <t>573万円</t>
    </r>
    <rPh sb="5" eb="9">
      <t>カイゴホケン</t>
    </rPh>
    <rPh sb="10" eb="11">
      <t>コ</t>
    </rPh>
    <rPh sb="14" eb="16">
      <t>コソダ</t>
    </rPh>
    <rPh sb="17" eb="20">
      <t>シエンキン</t>
    </rPh>
    <rPh sb="52" eb="54">
      <t>マンエン</t>
    </rPh>
    <phoneticPr fontId="3"/>
  </si>
  <si>
    <r>
      <t>厚生年金保険、子ども・子育て</t>
    </r>
    <r>
      <rPr>
        <b/>
        <sz val="14"/>
        <color theme="1"/>
        <rFont val="Meiryo UI"/>
        <family val="3"/>
        <charset val="128"/>
      </rPr>
      <t>拠出金</t>
    </r>
    <r>
      <rPr>
        <sz val="14"/>
        <color theme="1"/>
        <rFont val="HG丸ｺﾞｼｯｸM-PRO"/>
        <family val="3"/>
        <charset val="128"/>
      </rPr>
      <t xml:space="preserve">・・・１か月あたり </t>
    </r>
    <r>
      <rPr>
        <sz val="16"/>
        <color theme="1"/>
        <rFont val="HGP創英角ｺﾞｼｯｸUB"/>
        <family val="3"/>
        <charset val="128"/>
      </rPr>
      <t>150万円</t>
    </r>
    <rPh sb="7" eb="8">
      <t>コ</t>
    </rPh>
    <rPh sb="11" eb="13">
      <t>コソダ</t>
    </rPh>
    <phoneticPr fontId="3"/>
  </si>
  <si>
    <t>●　健康保険と厚生年金の対象者について</t>
    <rPh sb="2" eb="4">
      <t>ケンコウ</t>
    </rPh>
    <rPh sb="4" eb="6">
      <t>ホケン</t>
    </rPh>
    <rPh sb="7" eb="9">
      <t>コウセイ</t>
    </rPh>
    <rPh sb="9" eb="11">
      <t>ネンキン</t>
    </rPh>
    <rPh sb="12" eb="15">
      <t>タイショウシャ</t>
    </rPh>
    <phoneticPr fontId="7"/>
  </si>
  <si>
    <t xml:space="preserve">  健康保険の被保険者・・・75歳未満</t>
    <rPh sb="2" eb="4">
      <t>ケンコウ</t>
    </rPh>
    <rPh sb="4" eb="6">
      <t>ホケン</t>
    </rPh>
    <rPh sb="7" eb="11">
      <t>ヒホケンシャ</t>
    </rPh>
    <rPh sb="16" eb="17">
      <t>サイ</t>
    </rPh>
    <rPh sb="17" eb="19">
      <t>ミマン</t>
    </rPh>
    <phoneticPr fontId="7"/>
  </si>
  <si>
    <t xml:space="preserve">  厚生年金の被保険者・・・70歳未満</t>
    <rPh sb="2" eb="4">
      <t>コウセイ</t>
    </rPh>
    <rPh sb="4" eb="6">
      <t>ネンキン</t>
    </rPh>
    <rPh sb="7" eb="11">
      <t>ヒホケンシャ</t>
    </rPh>
    <rPh sb="16" eb="19">
      <t>サイミマン</t>
    </rPh>
    <phoneticPr fontId="3"/>
  </si>
  <si>
    <t>●　任意継続被保険者の標準報酬月額について</t>
    <rPh sb="2" eb="4">
      <t>ニンイ</t>
    </rPh>
    <rPh sb="4" eb="6">
      <t>ケイゾク</t>
    </rPh>
    <rPh sb="6" eb="10">
      <t>ヒホケンシャ</t>
    </rPh>
    <rPh sb="11" eb="13">
      <t>ヒョウジュン</t>
    </rPh>
    <rPh sb="13" eb="15">
      <t>ホウシュウ</t>
    </rPh>
    <rPh sb="15" eb="17">
      <t>ゲツガク</t>
    </rPh>
    <phoneticPr fontId="7"/>
  </si>
  <si>
    <r>
      <t xml:space="preserve">  協会けんぽの任意継続被保険者に関する標準報酬月額の上限(令和8年度)・・・</t>
    </r>
    <r>
      <rPr>
        <sz val="16"/>
        <rFont val="HGS創英角ｺﾞｼｯｸUB"/>
        <family val="3"/>
        <charset val="128"/>
      </rPr>
      <t xml:space="preserve"> 32万円</t>
    </r>
    <rPh sb="2" eb="4">
      <t>キョウカイ</t>
    </rPh>
    <rPh sb="8" eb="10">
      <t>ニンイ</t>
    </rPh>
    <rPh sb="10" eb="12">
      <t>ケイゾク</t>
    </rPh>
    <rPh sb="12" eb="16">
      <t>ヒホケンシャ</t>
    </rPh>
    <rPh sb="17" eb="18">
      <t>カン</t>
    </rPh>
    <rPh sb="20" eb="22">
      <t>ヒョウジュン</t>
    </rPh>
    <rPh sb="22" eb="24">
      <t>ホウシュウ</t>
    </rPh>
    <rPh sb="24" eb="26">
      <t>ゲツガク</t>
    </rPh>
    <rPh sb="27" eb="29">
      <t>ジョウゲン</t>
    </rPh>
    <rPh sb="30" eb="32">
      <t>レイワ</t>
    </rPh>
    <rPh sb="33" eb="35">
      <t>ネンド</t>
    </rPh>
    <rPh sb="42" eb="44">
      <t>マンエン</t>
    </rPh>
    <phoneticPr fontId="7"/>
  </si>
  <si>
    <t>介護保険について</t>
    <rPh sb="0" eb="2">
      <t>カイゴ</t>
    </rPh>
    <rPh sb="2" eb="4">
      <t>ホケン</t>
    </rPh>
    <phoneticPr fontId="3"/>
  </si>
  <si>
    <t>●</t>
    <phoneticPr fontId="7"/>
  </si>
  <si>
    <t>介護保険第2号被保険者・・・40歳～64歳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6" eb="17">
      <t>サイ</t>
    </rPh>
    <rPh sb="20" eb="21">
      <t>サイ</t>
    </rPh>
    <phoneticPr fontId="3"/>
  </si>
  <si>
    <t xml:space="preserve">   介護保険料は、給料から徴収</t>
    <rPh sb="3" eb="5">
      <t>カイゴ</t>
    </rPh>
    <rPh sb="5" eb="8">
      <t>ホケンリョウ</t>
    </rPh>
    <rPh sb="10" eb="12">
      <t>キュウリョウ</t>
    </rPh>
    <rPh sb="14" eb="16">
      <t>チョウシュウ</t>
    </rPh>
    <phoneticPr fontId="7"/>
  </si>
  <si>
    <t>介護保険第1号被保険者・・・65歳～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6" eb="17">
      <t>サイ</t>
    </rPh>
    <phoneticPr fontId="3"/>
  </si>
  <si>
    <t xml:space="preserve">  介護保険料は、年金から徴収されるか、個別に市町村に納付</t>
    <rPh sb="2" eb="4">
      <t>カイゴ</t>
    </rPh>
    <rPh sb="4" eb="7">
      <t>ホケンリョウ</t>
    </rPh>
    <rPh sb="9" eb="11">
      <t>ネンキン</t>
    </rPh>
    <rPh sb="13" eb="15">
      <t>チョウシュウ</t>
    </rPh>
    <rPh sb="20" eb="22">
      <t>コベツ</t>
    </rPh>
    <rPh sb="23" eb="26">
      <t>シチョウソン</t>
    </rPh>
    <rPh sb="27" eb="29">
      <t>ノウフ</t>
    </rPh>
    <phoneticPr fontId="3"/>
  </si>
  <si>
    <r>
      <t>子ども・子育て</t>
    </r>
    <r>
      <rPr>
        <b/>
        <sz val="24"/>
        <rFont val="Meiryo UI"/>
        <family val="3"/>
        <charset val="128"/>
      </rPr>
      <t>支援金</t>
    </r>
    <r>
      <rPr>
        <b/>
        <sz val="24"/>
        <rFont val="HG丸ｺﾞｼｯｸM-PRO"/>
        <family val="3"/>
        <charset val="128"/>
      </rPr>
      <t>について</t>
    </r>
    <rPh sb="0" eb="1">
      <t>コ</t>
    </rPh>
    <rPh sb="4" eb="6">
      <t>コソダ</t>
    </rPh>
    <rPh sb="7" eb="10">
      <t>シエンキン</t>
    </rPh>
    <phoneticPr fontId="3"/>
  </si>
  <si>
    <t>　令和8年4月(5月納付分)から、子育て世代を支える新しい分かち合い・連帯の仕組みとして、子ども・子育て支援金制度が</t>
    <rPh sb="1" eb="3">
      <t>レイワ</t>
    </rPh>
    <rPh sb="4" eb="5">
      <t>ネン</t>
    </rPh>
    <rPh sb="6" eb="7">
      <t>ガツ</t>
    </rPh>
    <rPh sb="9" eb="13">
      <t>ガツノウフブン</t>
    </rPh>
    <rPh sb="17" eb="19">
      <t>コソダ</t>
    </rPh>
    <rPh sb="20" eb="22">
      <t>セダイ</t>
    </rPh>
    <rPh sb="23" eb="24">
      <t>ササ</t>
    </rPh>
    <rPh sb="26" eb="27">
      <t>アタラ</t>
    </rPh>
    <rPh sb="29" eb="30">
      <t>ワ</t>
    </rPh>
    <rPh sb="32" eb="33">
      <t>ア</t>
    </rPh>
    <rPh sb="35" eb="37">
      <t>レンタイ</t>
    </rPh>
    <rPh sb="38" eb="40">
      <t>シク</t>
    </rPh>
    <rPh sb="45" eb="46">
      <t>コ</t>
    </rPh>
    <rPh sb="49" eb="51">
      <t>コソダ</t>
    </rPh>
    <rPh sb="52" eb="54">
      <t>シエン</t>
    </rPh>
    <rPh sb="54" eb="55">
      <t>キン</t>
    </rPh>
    <rPh sb="55" eb="57">
      <t>セイド</t>
    </rPh>
    <phoneticPr fontId="7"/>
  </si>
  <si>
    <r>
      <t>始まります。</t>
    </r>
    <r>
      <rPr>
        <b/>
        <u/>
        <sz val="14"/>
        <rFont val="HG丸ｺﾞｼｯｸM-PRO"/>
        <family val="3"/>
        <charset val="128"/>
      </rPr>
      <t>子ども・子育て</t>
    </r>
    <r>
      <rPr>
        <b/>
        <u/>
        <sz val="14"/>
        <rFont val="Meiryo UI"/>
        <family val="3"/>
        <charset val="128"/>
      </rPr>
      <t>支援金</t>
    </r>
    <r>
      <rPr>
        <b/>
        <u/>
        <sz val="14"/>
        <rFont val="HG丸ｺﾞｼｯｸM-PRO"/>
        <family val="3"/>
        <charset val="128"/>
      </rPr>
      <t>は、労使折半で負担</t>
    </r>
    <r>
      <rPr>
        <sz val="14"/>
        <rFont val="HG丸ｺﾞｼｯｸM-PRO"/>
        <family val="3"/>
        <charset val="128"/>
      </rPr>
      <t>します。</t>
    </r>
    <rPh sb="6" eb="7">
      <t>コ</t>
    </rPh>
    <rPh sb="10" eb="12">
      <t>コソダ</t>
    </rPh>
    <rPh sb="13" eb="16">
      <t>シエンキン</t>
    </rPh>
    <rPh sb="18" eb="22">
      <t>ロウシセッパン</t>
    </rPh>
    <rPh sb="23" eb="25">
      <t>フタン</t>
    </rPh>
    <phoneticPr fontId="7"/>
  </si>
  <si>
    <t>子ども・子育て支援金率・・・</t>
    <rPh sb="0" eb="1">
      <t>コ</t>
    </rPh>
    <rPh sb="4" eb="6">
      <t>コソダ</t>
    </rPh>
    <rPh sb="7" eb="11">
      <t>シエンキンリツ</t>
    </rPh>
    <phoneticPr fontId="3"/>
  </si>
  <si>
    <r>
      <rPr>
        <b/>
        <sz val="16"/>
        <rFont val="HGS創英角ｺﾞｼｯｸUB"/>
        <family val="3"/>
        <charset val="128"/>
      </rPr>
      <t>0.23％</t>
    </r>
    <r>
      <rPr>
        <sz val="14"/>
        <rFont val="HG丸ｺﾞｼｯｸM-PRO"/>
        <family val="3"/>
        <charset val="128"/>
      </rPr>
      <t>(折半0.115％)(令和８年４月～)</t>
    </r>
    <rPh sb="6" eb="8">
      <t>セッパン</t>
    </rPh>
    <rPh sb="16" eb="18">
      <t>レイワ</t>
    </rPh>
    <rPh sb="19" eb="20">
      <t>ネン</t>
    </rPh>
    <rPh sb="21" eb="22">
      <t>ガツ</t>
    </rPh>
    <phoneticPr fontId="3"/>
  </si>
  <si>
    <r>
      <t>子ども・子育て</t>
    </r>
    <r>
      <rPr>
        <b/>
        <sz val="24"/>
        <rFont val="Meiryo UI"/>
        <family val="3"/>
        <charset val="128"/>
      </rPr>
      <t>拠出金</t>
    </r>
    <r>
      <rPr>
        <b/>
        <sz val="18"/>
        <rFont val="HG丸ｺﾞｼｯｸM-PRO"/>
        <family val="3"/>
        <charset val="128"/>
      </rPr>
      <t>(旧児童手当拠出金)</t>
    </r>
    <r>
      <rPr>
        <b/>
        <sz val="24"/>
        <rFont val="HG丸ｺﾞｼｯｸM-PRO"/>
        <family val="3"/>
        <charset val="128"/>
      </rPr>
      <t>について</t>
    </r>
    <rPh sb="0" eb="1">
      <t>コ</t>
    </rPh>
    <rPh sb="4" eb="6">
      <t>コソダ</t>
    </rPh>
    <rPh sb="7" eb="10">
      <t>キョシュツキン</t>
    </rPh>
    <rPh sb="11" eb="12">
      <t>キュウ</t>
    </rPh>
    <rPh sb="12" eb="14">
      <t>ジドウ</t>
    </rPh>
    <rPh sb="14" eb="16">
      <t>テアテ</t>
    </rPh>
    <rPh sb="16" eb="19">
      <t>キョシュツキン</t>
    </rPh>
    <phoneticPr fontId="3"/>
  </si>
  <si>
    <t>　厚生年金保険の被保険者を使用する事業主は、児童手当の支給に要する費用の一部として</t>
    <rPh sb="1" eb="3">
      <t>コウセイ</t>
    </rPh>
    <rPh sb="3" eb="5">
      <t>ネンキン</t>
    </rPh>
    <rPh sb="5" eb="7">
      <t>ホケン</t>
    </rPh>
    <rPh sb="8" eb="12">
      <t>ヒホケンシャ</t>
    </rPh>
    <rPh sb="13" eb="15">
      <t>シヨウ</t>
    </rPh>
    <rPh sb="17" eb="20">
      <t>ジギョウヌシ</t>
    </rPh>
    <rPh sb="22" eb="24">
      <t>ジドウ</t>
    </rPh>
    <rPh sb="24" eb="26">
      <t>テアテ</t>
    </rPh>
    <rPh sb="27" eb="29">
      <t>シキュウ</t>
    </rPh>
    <rPh sb="30" eb="31">
      <t>ヨウ</t>
    </rPh>
    <rPh sb="33" eb="35">
      <t>ヒヨウ</t>
    </rPh>
    <rPh sb="36" eb="38">
      <t>イチブ</t>
    </rPh>
    <phoneticPr fontId="7"/>
  </si>
  <si>
    <r>
      <rPr>
        <b/>
        <u/>
        <sz val="14"/>
        <rFont val="HG丸ｺﾞｼｯｸM-PRO"/>
        <family val="3"/>
        <charset val="128"/>
      </rPr>
      <t>子ども・子育て</t>
    </r>
    <r>
      <rPr>
        <b/>
        <u/>
        <sz val="14"/>
        <rFont val="Meiryo UI"/>
        <family val="3"/>
        <charset val="128"/>
      </rPr>
      <t>拠出金</t>
    </r>
    <r>
      <rPr>
        <b/>
        <u/>
        <sz val="14"/>
        <rFont val="HG丸ｺﾞｼｯｸM-PRO"/>
        <family val="3"/>
        <charset val="128"/>
      </rPr>
      <t>を全額負担(全額事業主負担)</t>
    </r>
    <r>
      <rPr>
        <sz val="14"/>
        <rFont val="HG丸ｺﾞｼｯｸM-PRO"/>
        <family val="3"/>
        <charset val="128"/>
      </rPr>
      <t>します。</t>
    </r>
    <rPh sb="0" eb="28">
      <t>ゼンガクジギョウヌシフタン</t>
    </rPh>
    <phoneticPr fontId="7"/>
  </si>
  <si>
    <t>　子ども・子育て拠出金 ＝ 「被保険者個々の厚生年金保険の標準報酬月額及び標準賞与額 ☓ 拠出金率」の総額</t>
    <rPh sb="1" eb="2">
      <t>コ</t>
    </rPh>
    <rPh sb="5" eb="7">
      <t>コソダ</t>
    </rPh>
    <rPh sb="37" eb="39">
      <t>ヒョウジュン</t>
    </rPh>
    <rPh sb="39" eb="41">
      <t>ショウヨ</t>
    </rPh>
    <rPh sb="41" eb="42">
      <t>ガク</t>
    </rPh>
    <rPh sb="45" eb="47">
      <t>キョシュツ</t>
    </rPh>
    <rPh sb="47" eb="48">
      <t>キン</t>
    </rPh>
    <rPh sb="48" eb="49">
      <t>リツ</t>
    </rPh>
    <rPh sb="51" eb="53">
      <t>ソウガク</t>
    </rPh>
    <phoneticPr fontId="7"/>
  </si>
  <si>
    <t>子ども・子育て拠出金率・・・</t>
    <rPh sb="0" eb="1">
      <t>コ</t>
    </rPh>
    <rPh sb="4" eb="6">
      <t>コソダ</t>
    </rPh>
    <rPh sb="7" eb="10">
      <t>キョシュツキン</t>
    </rPh>
    <rPh sb="10" eb="11">
      <t>リツ</t>
    </rPh>
    <phoneticPr fontId="3"/>
  </si>
  <si>
    <r>
      <rPr>
        <b/>
        <sz val="16"/>
        <rFont val="HGP創英角ｺﾞｼｯｸUB"/>
        <family val="3"/>
        <charset val="128"/>
      </rPr>
      <t>0.36％</t>
    </r>
    <r>
      <rPr>
        <sz val="14"/>
        <rFont val="HG丸ｺﾞｼｯｸM-PRO"/>
        <family val="3"/>
        <charset val="128"/>
      </rPr>
      <t>(令和2年4月～)</t>
    </r>
    <rPh sb="6" eb="8">
      <t>レイワ</t>
    </rPh>
    <rPh sb="9" eb="10">
      <t>ネン</t>
    </rPh>
    <rPh sb="11" eb="12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</si>
</sst>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%"/>
    <numFmt numFmtId="177" formatCode="0.0%"/>
    <numFmt numFmtId="178" formatCode="#,##0_ ;[Red]\-#,##0\ "/>
    <numFmt numFmtId="179" formatCode="#,##0.0;[Red]\-#,##0.0"/>
  </numFmts>
  <fonts count="64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0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HGS創英角ｺﾞｼｯｸUB"/>
      <family val="3"/>
      <charset val="128"/>
    </font>
    <font>
      <b/>
      <sz val="1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10"/>
      <color rgb="FFFF0000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HGS創英角ｺﾞｼｯｸUB"/>
      <family val="3"/>
      <charset val="128"/>
    </font>
    <font>
      <sz val="9"/>
      <color rgb="FFFF0000"/>
      <name val="HGS創英角ｺﾞｼｯｸUB"/>
      <family val="3"/>
      <charset val="128"/>
    </font>
    <font>
      <b/>
      <sz val="14"/>
      <name val="HG丸ｺﾞｼｯｸM-PRO"/>
      <family val="3"/>
      <charset val="128"/>
    </font>
    <font>
      <sz val="12"/>
      <color rgb="FF545454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rgb="FF545454"/>
      <name val="Arial"/>
      <family val="2"/>
    </font>
    <font>
      <b/>
      <sz val="11"/>
      <name val="Meiryo UI"/>
      <family val="3"/>
      <charset val="128"/>
    </font>
    <font>
      <sz val="12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0"/>
      <name val="HGP創英角ｺﾞｼｯｸUB"/>
      <family val="3"/>
      <charset val="128"/>
    </font>
    <font>
      <b/>
      <sz val="11"/>
      <color rgb="FFFF0000"/>
      <name val="Meiryo UI"/>
      <family val="3"/>
      <charset val="128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Meiryo UI"/>
      <family val="3"/>
      <charset val="128"/>
    </font>
    <font>
      <sz val="11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4"/>
      <color theme="1"/>
      <name val="ＭＳ Ｐゴシック"/>
      <family val="2"/>
      <charset val="128"/>
    </font>
    <font>
      <sz val="24"/>
      <name val="ＭＳ Ｐゴシック"/>
      <family val="3"/>
      <charset val="128"/>
    </font>
    <font>
      <sz val="16"/>
      <name val="HG丸ｺﾞｼｯｸM-PRO"/>
      <family val="3"/>
      <charset val="128"/>
    </font>
    <font>
      <sz val="16"/>
      <name val="HGP創英角ｺﾞｼｯｸUB"/>
      <family val="3"/>
      <charset val="128"/>
    </font>
    <font>
      <sz val="16"/>
      <name val="ＭＳ Ｐゴシック"/>
      <family val="3"/>
      <charset val="128"/>
    </font>
    <font>
      <u/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6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sz val="16"/>
      <color theme="1"/>
      <name val="HGP創英角ｺﾞｼｯｸUB"/>
      <family val="3"/>
      <charset val="128"/>
    </font>
    <font>
      <sz val="16"/>
      <name val="HGS創英角ｺﾞｼｯｸUB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u/>
      <sz val="14"/>
      <name val="Meiryo UI"/>
      <family val="3"/>
      <charset val="128"/>
    </font>
    <font>
      <b/>
      <sz val="16"/>
      <name val="HGS創英角ｺﾞｼｯｸUB"/>
      <family val="3"/>
      <charset val="128"/>
    </font>
    <font>
      <b/>
      <sz val="18"/>
      <name val="HG丸ｺﾞｼｯｸM-PRO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50"/>
      </patternFill>
    </fill>
    <fill>
      <patternFill patternType="solid">
        <fgColor theme="9" tint="0.79998168889431442"/>
        <bgColor indexed="50"/>
      </patternFill>
    </fill>
    <fill>
      <patternFill patternType="solid">
        <fgColor theme="9" tint="0.39997558519241921"/>
        <bgColor indexed="43"/>
      </patternFill>
    </fill>
    <fill>
      <patternFill patternType="solid">
        <fgColor theme="9" tint="0.79998168889431442"/>
        <bgColor indexed="43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F0F0F0"/>
      </left>
      <right/>
      <top style="thin">
        <color rgb="FFF0F0F0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2" applyNumberFormat="1" applyFont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8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38" fontId="2" fillId="0" borderId="32" xfId="1" applyFont="1" applyBorder="1" applyAlignment="1">
      <alignment horizontal="center" vertical="center"/>
    </xf>
    <xf numFmtId="38" fontId="2" fillId="0" borderId="34" xfId="1" applyFont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38" fontId="2" fillId="0" borderId="36" xfId="1" applyFont="1" applyBorder="1" applyAlignment="1">
      <alignment horizontal="center" vertical="center"/>
    </xf>
    <xf numFmtId="38" fontId="2" fillId="0" borderId="37" xfId="1" applyFont="1" applyBorder="1" applyAlignment="1">
      <alignment horizontal="center" vertical="center"/>
    </xf>
    <xf numFmtId="38" fontId="2" fillId="0" borderId="38" xfId="1" applyFont="1" applyBorder="1" applyAlignment="1">
      <alignment horizontal="center" vertical="center"/>
    </xf>
    <xf numFmtId="0" fontId="31" fillId="7" borderId="39" xfId="0" applyFont="1" applyFill="1" applyBorder="1" applyAlignment="1">
      <alignment horizontal="center" vertical="center" wrapText="1"/>
    </xf>
    <xf numFmtId="10" fontId="31" fillId="7" borderId="39" xfId="0" applyNumberFormat="1" applyFont="1" applyFill="1" applyBorder="1" applyAlignment="1">
      <alignment horizontal="center" vertical="center" wrapText="1"/>
    </xf>
    <xf numFmtId="38" fontId="13" fillId="0" borderId="41" xfId="1" applyFont="1" applyBorder="1" applyAlignment="1">
      <alignment horizontal="center" vertical="center"/>
    </xf>
    <xf numFmtId="38" fontId="13" fillId="0" borderId="42" xfId="1" applyFont="1" applyBorder="1" applyAlignment="1">
      <alignment horizontal="center" vertical="center"/>
    </xf>
    <xf numFmtId="38" fontId="13" fillId="0" borderId="7" xfId="1" applyFont="1" applyFill="1" applyBorder="1" applyAlignment="1">
      <alignment horizontal="center" vertical="center"/>
    </xf>
    <xf numFmtId="38" fontId="13" fillId="0" borderId="8" xfId="1" applyFont="1" applyFill="1" applyBorder="1" applyAlignment="1">
      <alignment horizontal="center" vertical="center"/>
    </xf>
    <xf numFmtId="38" fontId="13" fillId="0" borderId="43" xfId="1" applyFont="1" applyFill="1" applyBorder="1" applyAlignment="1">
      <alignment horizontal="center" vertical="center"/>
    </xf>
    <xf numFmtId="10" fontId="32" fillId="0" borderId="44" xfId="2" applyNumberFormat="1" applyFont="1" applyBorder="1" applyAlignment="1" applyProtection="1">
      <alignment horizontal="center" vertical="center" shrinkToFit="1"/>
      <protection hidden="1"/>
    </xf>
    <xf numFmtId="176" fontId="32" fillId="0" borderId="42" xfId="2" applyNumberFormat="1" applyFont="1" applyBorder="1" applyAlignment="1" applyProtection="1">
      <alignment horizontal="center" vertical="center" shrinkToFit="1"/>
      <protection hidden="1"/>
    </xf>
    <xf numFmtId="10" fontId="32" fillId="0" borderId="40" xfId="2" applyNumberFormat="1" applyFont="1" applyBorder="1" applyAlignment="1">
      <alignment horizontal="center" vertical="center" shrinkToFit="1"/>
    </xf>
    <xf numFmtId="10" fontId="32" fillId="0" borderId="45" xfId="2" applyNumberFormat="1" applyFont="1" applyBorder="1" applyAlignment="1" applyProtection="1">
      <alignment horizontal="center" vertical="center" shrinkToFit="1"/>
      <protection hidden="1"/>
    </xf>
    <xf numFmtId="176" fontId="32" fillId="0" borderId="46" xfId="2" applyNumberFormat="1" applyFont="1" applyBorder="1" applyAlignment="1" applyProtection="1">
      <alignment horizontal="center" vertical="center" shrinkToFit="1"/>
      <protection hidden="1"/>
    </xf>
    <xf numFmtId="10" fontId="32" fillId="0" borderId="40" xfId="2" applyNumberFormat="1" applyFont="1" applyBorder="1" applyAlignment="1" applyProtection="1">
      <alignment horizontal="center" vertical="center" shrinkToFit="1"/>
      <protection hidden="1"/>
    </xf>
    <xf numFmtId="10" fontId="32" fillId="0" borderId="42" xfId="2" applyNumberFormat="1" applyFont="1" applyBorder="1" applyAlignment="1" applyProtection="1">
      <alignment horizontal="center" vertical="center" shrinkToFit="1"/>
      <protection hidden="1"/>
    </xf>
    <xf numFmtId="10" fontId="32" fillId="0" borderId="46" xfId="2" applyNumberFormat="1" applyFont="1" applyBorder="1" applyAlignment="1" applyProtection="1">
      <alignment horizontal="center" vertical="center" shrinkToFit="1"/>
      <protection hidden="1"/>
    </xf>
    <xf numFmtId="177" fontId="32" fillId="0" borderId="47" xfId="1" quotePrefix="1" applyNumberFormat="1" applyFont="1" applyBorder="1" applyAlignment="1">
      <alignment horizontal="center" vertical="center" shrinkToFit="1"/>
    </xf>
    <xf numFmtId="10" fontId="32" fillId="0" borderId="45" xfId="1" quotePrefix="1" applyNumberFormat="1" applyFont="1" applyBorder="1" applyAlignment="1" applyProtection="1">
      <alignment horizontal="center" vertical="center" shrinkToFit="1"/>
      <protection hidden="1"/>
    </xf>
    <xf numFmtId="38" fontId="2" fillId="0" borderId="48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1" fillId="7" borderId="39" xfId="0" applyFont="1" applyFill="1" applyBorder="1" applyAlignment="1">
      <alignment horizontal="center" vertical="center" shrinkToFit="1"/>
    </xf>
    <xf numFmtId="10" fontId="31" fillId="7" borderId="39" xfId="0" applyNumberFormat="1" applyFont="1" applyFill="1" applyBorder="1" applyAlignment="1">
      <alignment horizontal="center" vertical="center" shrinkToFit="1"/>
    </xf>
    <xf numFmtId="10" fontId="9" fillId="0" borderId="0" xfId="0" applyNumberFormat="1" applyFont="1" applyAlignment="1">
      <alignment horizontal="center" vertical="center" shrinkToFit="1"/>
    </xf>
    <xf numFmtId="38" fontId="13" fillId="0" borderId="49" xfId="1" applyFont="1" applyBorder="1" applyAlignment="1">
      <alignment horizontal="center" vertical="center" shrinkToFit="1"/>
    </xf>
    <xf numFmtId="38" fontId="13" fillId="0" borderId="50" xfId="1" applyFont="1" applyBorder="1" applyAlignment="1">
      <alignment horizontal="center" vertical="center" shrinkToFit="1"/>
    </xf>
    <xf numFmtId="38" fontId="33" fillId="0" borderId="50" xfId="1" applyFont="1" applyBorder="1" applyAlignment="1">
      <alignment horizontal="center" vertical="center" shrinkToFit="1"/>
    </xf>
    <xf numFmtId="38" fontId="13" fillId="0" borderId="51" xfId="1" applyFont="1" applyBorder="1" applyAlignment="1">
      <alignment horizontal="center" vertical="center" shrinkToFit="1"/>
    </xf>
    <xf numFmtId="179" fontId="23" fillId="0" borderId="52" xfId="1" applyNumberFormat="1" applyFont="1" applyBorder="1" applyAlignment="1" applyProtection="1">
      <alignment horizontal="right" vertical="center" shrinkToFit="1"/>
      <protection hidden="1"/>
    </xf>
    <xf numFmtId="179" fontId="23" fillId="0" borderId="51" xfId="1" applyNumberFormat="1" applyFont="1" applyBorder="1" applyAlignment="1" applyProtection="1">
      <alignment horizontal="right" vertical="center" shrinkToFit="1"/>
      <protection hidden="1"/>
    </xf>
    <xf numFmtId="179" fontId="23" fillId="0" borderId="49" xfId="1" applyNumberFormat="1" applyFont="1" applyBorder="1" applyAlignment="1" applyProtection="1">
      <alignment horizontal="right" vertical="center" shrinkToFit="1"/>
      <protection hidden="1"/>
    </xf>
    <xf numFmtId="179" fontId="23" fillId="0" borderId="53" xfId="1" applyNumberFormat="1" applyFont="1" applyBorder="1" applyAlignment="1" applyProtection="1">
      <alignment horizontal="right" vertical="center" shrinkToFit="1"/>
      <protection hidden="1"/>
    </xf>
    <xf numFmtId="179" fontId="23" fillId="0" borderId="54" xfId="1" applyNumberFormat="1" applyFont="1" applyBorder="1" applyAlignment="1" applyProtection="1">
      <alignment horizontal="right" vertical="center" shrinkToFit="1"/>
      <protection hidden="1"/>
    </xf>
    <xf numFmtId="38" fontId="23" fillId="3" borderId="55" xfId="1" applyFont="1" applyFill="1" applyBorder="1" applyAlignment="1" applyProtection="1">
      <alignment horizontal="right" vertical="center" shrinkToFit="1"/>
      <protection hidden="1"/>
    </xf>
    <xf numFmtId="38" fontId="23" fillId="3" borderId="56" xfId="1" applyFont="1" applyFill="1" applyBorder="1" applyAlignment="1" applyProtection="1">
      <alignment horizontal="right" vertical="center" shrinkToFit="1"/>
      <protection hidden="1"/>
    </xf>
    <xf numFmtId="38" fontId="35" fillId="0" borderId="48" xfId="1" applyFont="1" applyBorder="1" applyAlignment="1">
      <alignment horizontal="center" vertical="center" shrinkToFit="1"/>
    </xf>
    <xf numFmtId="38" fontId="13" fillId="8" borderId="57" xfId="1" applyFont="1" applyFill="1" applyBorder="1" applyAlignment="1">
      <alignment horizontal="center" vertical="center" shrinkToFit="1"/>
    </xf>
    <xf numFmtId="38" fontId="13" fillId="8" borderId="15" xfId="1" applyFont="1" applyFill="1" applyBorder="1" applyAlignment="1">
      <alignment horizontal="center" vertical="center" shrinkToFit="1"/>
    </xf>
    <xf numFmtId="38" fontId="33" fillId="8" borderId="15" xfId="1" applyFont="1" applyFill="1" applyBorder="1" applyAlignment="1">
      <alignment horizontal="center" vertical="center" shrinkToFit="1"/>
    </xf>
    <xf numFmtId="38" fontId="13" fillId="8" borderId="58" xfId="1" applyFont="1" applyFill="1" applyBorder="1" applyAlignment="1">
      <alignment horizontal="center" vertical="center" shrinkToFit="1"/>
    </xf>
    <xf numFmtId="38" fontId="34" fillId="8" borderId="59" xfId="1" applyFont="1" applyFill="1" applyBorder="1" applyAlignment="1">
      <alignment horizontal="center" vertical="center" shrinkToFit="1"/>
    </xf>
    <xf numFmtId="38" fontId="7" fillId="8" borderId="60" xfId="1" applyFont="1" applyFill="1" applyBorder="1" applyAlignment="1">
      <alignment horizontal="center" vertical="center" shrinkToFit="1"/>
    </xf>
    <xf numFmtId="38" fontId="34" fillId="8" borderId="61" xfId="1" applyFont="1" applyFill="1" applyBorder="1" applyAlignment="1">
      <alignment horizontal="center" vertical="center" shrinkToFit="1"/>
    </xf>
    <xf numFmtId="179" fontId="23" fillId="3" borderId="62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58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57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63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62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58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16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57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16" xfId="1" applyNumberFormat="1" applyFont="1" applyFill="1" applyBorder="1" applyAlignment="1" applyProtection="1">
      <alignment horizontal="right" vertical="center" shrinkToFit="1"/>
      <protection hidden="1"/>
    </xf>
    <xf numFmtId="38" fontId="35" fillId="3" borderId="48" xfId="1" applyFont="1" applyFill="1" applyBorder="1" applyAlignment="1">
      <alignment horizontal="center" vertical="center" shrinkToFit="1"/>
    </xf>
    <xf numFmtId="38" fontId="13" fillId="0" borderId="57" xfId="1" applyFont="1" applyBorder="1" applyAlignment="1">
      <alignment horizontal="center" vertical="center" shrinkToFit="1"/>
    </xf>
    <xf numFmtId="38" fontId="13" fillId="0" borderId="15" xfId="1" applyFont="1" applyBorder="1" applyAlignment="1">
      <alignment horizontal="center" vertical="center" shrinkToFit="1"/>
    </xf>
    <xf numFmtId="38" fontId="33" fillId="0" borderId="15" xfId="1" applyFont="1" applyBorder="1" applyAlignment="1">
      <alignment horizontal="center" vertical="center" shrinkToFit="1"/>
    </xf>
    <xf numFmtId="38" fontId="13" fillId="0" borderId="58" xfId="1" applyFont="1" applyBorder="1" applyAlignment="1">
      <alignment horizontal="center" vertical="center" shrinkToFit="1"/>
    </xf>
    <xf numFmtId="38" fontId="34" fillId="9" borderId="59" xfId="1" applyFont="1" applyFill="1" applyBorder="1" applyAlignment="1">
      <alignment horizontal="center" vertical="center" shrinkToFit="1"/>
    </xf>
    <xf numFmtId="38" fontId="7" fillId="9" borderId="60" xfId="1" applyFont="1" applyFill="1" applyBorder="1" applyAlignment="1">
      <alignment horizontal="center" vertical="center" shrinkToFit="1"/>
    </xf>
    <xf numFmtId="38" fontId="34" fillId="9" borderId="61" xfId="1" applyFont="1" applyFill="1" applyBorder="1" applyAlignment="1">
      <alignment horizontal="center" vertical="center" shrinkToFit="1"/>
    </xf>
    <xf numFmtId="179" fontId="23" fillId="0" borderId="62" xfId="1" applyNumberFormat="1" applyFont="1" applyBorder="1" applyAlignment="1" applyProtection="1">
      <alignment horizontal="right" vertical="center" shrinkToFit="1"/>
      <protection hidden="1"/>
    </xf>
    <xf numFmtId="179" fontId="23" fillId="0" borderId="58" xfId="1" applyNumberFormat="1" applyFont="1" applyBorder="1" applyAlignment="1" applyProtection="1">
      <alignment horizontal="right" vertical="center" shrinkToFit="1"/>
      <protection hidden="1"/>
    </xf>
    <xf numFmtId="179" fontId="23" fillId="0" borderId="57" xfId="1" applyNumberFormat="1" applyFont="1" applyBorder="1" applyAlignment="1" applyProtection="1">
      <alignment horizontal="right" vertical="center" shrinkToFit="1"/>
      <protection hidden="1"/>
    </xf>
    <xf numFmtId="179" fontId="23" fillId="0" borderId="63" xfId="1" applyNumberFormat="1" applyFont="1" applyBorder="1" applyAlignment="1" applyProtection="1">
      <alignment horizontal="right" vertical="center" shrinkToFit="1"/>
      <protection hidden="1"/>
    </xf>
    <xf numFmtId="179" fontId="23" fillId="0" borderId="16" xfId="1" applyNumberFormat="1" applyFont="1" applyBorder="1" applyAlignment="1" applyProtection="1">
      <alignment horizontal="right" vertical="center" shrinkToFit="1"/>
      <protection hidden="1"/>
    </xf>
    <xf numFmtId="38" fontId="13" fillId="8" borderId="64" xfId="1" applyFont="1" applyFill="1" applyBorder="1" applyAlignment="1">
      <alignment horizontal="center" vertical="center" shrinkToFit="1"/>
    </xf>
    <xf numFmtId="38" fontId="13" fillId="8" borderId="65" xfId="1" applyFont="1" applyFill="1" applyBorder="1" applyAlignment="1">
      <alignment horizontal="center" vertical="center" shrinkToFit="1"/>
    </xf>
    <xf numFmtId="38" fontId="33" fillId="8" borderId="65" xfId="1" applyFont="1" applyFill="1" applyBorder="1" applyAlignment="1">
      <alignment horizontal="center" vertical="center" shrinkToFit="1"/>
    </xf>
    <xf numFmtId="38" fontId="13" fillId="8" borderId="66" xfId="1" applyFont="1" applyFill="1" applyBorder="1" applyAlignment="1">
      <alignment horizontal="center" vertical="center" shrinkToFit="1"/>
    </xf>
    <xf numFmtId="38" fontId="34" fillId="8" borderId="67" xfId="1" applyFont="1" applyFill="1" applyBorder="1" applyAlignment="1">
      <alignment horizontal="center" vertical="center" shrinkToFit="1"/>
    </xf>
    <xf numFmtId="38" fontId="7" fillId="8" borderId="68" xfId="1" applyFont="1" applyFill="1" applyBorder="1" applyAlignment="1">
      <alignment horizontal="center" vertical="center" shrinkToFit="1"/>
    </xf>
    <xf numFmtId="38" fontId="34" fillId="8" borderId="69" xfId="1" applyFont="1" applyFill="1" applyBorder="1" applyAlignment="1">
      <alignment horizontal="center" vertical="center" shrinkToFit="1"/>
    </xf>
    <xf numFmtId="179" fontId="23" fillId="3" borderId="70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66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64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71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70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66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72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64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72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73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74" xfId="1" applyNumberFormat="1" applyFont="1" applyFill="1" applyBorder="1" applyAlignment="1" applyProtection="1">
      <alignment horizontal="right" vertical="center" shrinkToFit="1"/>
      <protection hidden="1"/>
    </xf>
    <xf numFmtId="38" fontId="35" fillId="3" borderId="75" xfId="1" applyFont="1" applyFill="1" applyBorder="1" applyAlignment="1">
      <alignment horizontal="center" vertical="center" shrinkToFit="1"/>
    </xf>
    <xf numFmtId="38" fontId="34" fillId="9" borderId="22" xfId="1" applyFont="1" applyFill="1" applyBorder="1" applyAlignment="1">
      <alignment horizontal="center" vertical="center" shrinkToFit="1"/>
    </xf>
    <xf numFmtId="38" fontId="7" fillId="9" borderId="25" xfId="1" applyFont="1" applyFill="1" applyBorder="1" applyAlignment="1">
      <alignment horizontal="center" vertical="center" shrinkToFit="1"/>
    </xf>
    <xf numFmtId="38" fontId="34" fillId="9" borderId="26" xfId="1" applyFont="1" applyFill="1" applyBorder="1" applyAlignment="1">
      <alignment horizontal="center" vertical="center" shrinkToFit="1"/>
    </xf>
    <xf numFmtId="179" fontId="23" fillId="0" borderId="76" xfId="1" applyNumberFormat="1" applyFont="1" applyBorder="1" applyAlignment="1" applyProtection="1">
      <alignment horizontal="right" vertical="center" shrinkToFit="1"/>
      <protection hidden="1"/>
    </xf>
    <xf numFmtId="38" fontId="35" fillId="0" borderId="23" xfId="1" applyFont="1" applyBorder="1" applyAlignment="1">
      <alignment horizontal="center" vertical="center" shrinkToFit="1"/>
    </xf>
    <xf numFmtId="179" fontId="23" fillId="3" borderId="14" xfId="1" applyNumberFormat="1" applyFont="1" applyFill="1" applyBorder="1" applyAlignment="1" applyProtection="1">
      <alignment horizontal="right" vertical="center" shrinkToFit="1"/>
      <protection hidden="1"/>
    </xf>
    <xf numFmtId="179" fontId="23" fillId="0" borderId="14" xfId="1" applyNumberFormat="1" applyFont="1" applyBorder="1" applyAlignment="1" applyProtection="1">
      <alignment horizontal="right" vertical="center" shrinkToFit="1"/>
      <protection hidden="1"/>
    </xf>
    <xf numFmtId="38" fontId="33" fillId="10" borderId="15" xfId="1" applyFont="1" applyFill="1" applyBorder="1" applyAlignment="1">
      <alignment horizontal="center" vertical="center" shrinkToFit="1"/>
    </xf>
    <xf numFmtId="38" fontId="13" fillId="10" borderId="58" xfId="1" applyFont="1" applyFill="1" applyBorder="1" applyAlignment="1">
      <alignment horizontal="center" vertical="center" shrinkToFit="1"/>
    </xf>
    <xf numFmtId="38" fontId="34" fillId="10" borderId="59" xfId="1" applyFont="1" applyFill="1" applyBorder="1" applyAlignment="1">
      <alignment horizontal="center" vertical="center" shrinkToFit="1"/>
    </xf>
    <xf numFmtId="38" fontId="34" fillId="10" borderId="61" xfId="1" applyFont="1" applyFill="1" applyBorder="1" applyAlignment="1">
      <alignment horizontal="center" vertical="center" shrinkToFit="1"/>
    </xf>
    <xf numFmtId="179" fontId="23" fillId="11" borderId="14" xfId="1" applyNumberFormat="1" applyFont="1" applyFill="1" applyBorder="1" applyAlignment="1" applyProtection="1">
      <alignment horizontal="right" vertical="center" shrinkToFit="1"/>
      <protection hidden="1"/>
    </xf>
    <xf numFmtId="179" fontId="23" fillId="11" borderId="63" xfId="1" applyNumberFormat="1" applyFont="1" applyFill="1" applyBorder="1" applyAlignment="1" applyProtection="1">
      <alignment horizontal="right" vertical="center" shrinkToFit="1"/>
      <protection hidden="1"/>
    </xf>
    <xf numFmtId="38" fontId="35" fillId="11" borderId="48" xfId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38" fontId="33" fillId="12" borderId="15" xfId="1" applyFont="1" applyFill="1" applyBorder="1" applyAlignment="1">
      <alignment horizontal="center" vertical="center" shrinkToFit="1"/>
    </xf>
    <xf numFmtId="38" fontId="13" fillId="12" borderId="58" xfId="1" applyFont="1" applyFill="1" applyBorder="1" applyAlignment="1">
      <alignment horizontal="center" vertical="center" shrinkToFit="1"/>
    </xf>
    <xf numFmtId="38" fontId="34" fillId="12" borderId="59" xfId="1" applyFont="1" applyFill="1" applyBorder="1" applyAlignment="1">
      <alignment horizontal="center" vertical="center" shrinkToFit="1"/>
    </xf>
    <xf numFmtId="38" fontId="34" fillId="12" borderId="61" xfId="1" applyFont="1" applyFill="1" applyBorder="1" applyAlignment="1">
      <alignment horizontal="center" vertical="center" shrinkToFit="1"/>
    </xf>
    <xf numFmtId="179" fontId="23" fillId="13" borderId="14" xfId="1" applyNumberFormat="1" applyFont="1" applyFill="1" applyBorder="1" applyAlignment="1" applyProtection="1">
      <alignment horizontal="right" vertical="center" shrinkToFit="1"/>
      <protection hidden="1"/>
    </xf>
    <xf numFmtId="179" fontId="23" fillId="13" borderId="63" xfId="1" applyNumberFormat="1" applyFont="1" applyFill="1" applyBorder="1" applyAlignment="1" applyProtection="1">
      <alignment horizontal="right" vertical="center" shrinkToFit="1"/>
      <protection hidden="1"/>
    </xf>
    <xf numFmtId="38" fontId="35" fillId="13" borderId="48" xfId="1" applyFont="1" applyFill="1" applyBorder="1" applyAlignment="1">
      <alignment horizontal="center" vertical="center" shrinkToFit="1"/>
    </xf>
    <xf numFmtId="179" fontId="23" fillId="3" borderId="77" xfId="1" applyNumberFormat="1" applyFont="1" applyFill="1" applyBorder="1" applyAlignment="1" applyProtection="1">
      <alignment horizontal="right" vertical="center" shrinkToFit="1"/>
      <protection hidden="1"/>
    </xf>
    <xf numFmtId="38" fontId="13" fillId="0" borderId="78" xfId="1" applyFont="1" applyBorder="1" applyAlignment="1">
      <alignment horizontal="center" vertical="center" shrinkToFit="1"/>
    </xf>
    <xf numFmtId="38" fontId="13" fillId="0" borderId="79" xfId="1" applyFont="1" applyBorder="1" applyAlignment="1">
      <alignment horizontal="center" vertical="center" shrinkToFit="1"/>
    </xf>
    <xf numFmtId="38" fontId="33" fillId="0" borderId="79" xfId="1" applyFont="1" applyBorder="1" applyAlignment="1">
      <alignment horizontal="center" vertical="center" shrinkToFit="1"/>
    </xf>
    <xf numFmtId="38" fontId="13" fillId="0" borderId="80" xfId="1" applyFont="1" applyBorder="1" applyAlignment="1">
      <alignment horizontal="center" vertical="center" shrinkToFit="1"/>
    </xf>
    <xf numFmtId="38" fontId="34" fillId="9" borderId="81" xfId="1" applyFont="1" applyFill="1" applyBorder="1" applyAlignment="1">
      <alignment horizontal="center" vertical="center" shrinkToFit="1"/>
    </xf>
    <xf numFmtId="38" fontId="7" fillId="9" borderId="82" xfId="1" applyFont="1" applyFill="1" applyBorder="1" applyAlignment="1">
      <alignment horizontal="center" vertical="center" shrinkToFit="1"/>
    </xf>
    <xf numFmtId="38" fontId="34" fillId="9" borderId="83" xfId="1" applyFont="1" applyFill="1" applyBorder="1" applyAlignment="1">
      <alignment horizontal="center" vertical="center" shrinkToFit="1"/>
    </xf>
    <xf numFmtId="179" fontId="23" fillId="0" borderId="84" xfId="1" applyNumberFormat="1" applyFont="1" applyBorder="1" applyAlignment="1" applyProtection="1">
      <alignment horizontal="right" vertical="center" shrinkToFit="1"/>
      <protection hidden="1"/>
    </xf>
    <xf numFmtId="179" fontId="23" fillId="0" borderId="80" xfId="1" applyNumberFormat="1" applyFont="1" applyBorder="1" applyAlignment="1" applyProtection="1">
      <alignment horizontal="right" vertical="center" shrinkToFit="1"/>
      <protection hidden="1"/>
    </xf>
    <xf numFmtId="179" fontId="23" fillId="0" borderId="78" xfId="1" applyNumberFormat="1" applyFont="1" applyBorder="1" applyAlignment="1" applyProtection="1">
      <alignment horizontal="right" vertical="center" shrinkToFit="1"/>
      <protection hidden="1"/>
    </xf>
    <xf numFmtId="179" fontId="23" fillId="0" borderId="85" xfId="1" applyNumberFormat="1" applyFont="1" applyBorder="1" applyAlignment="1" applyProtection="1">
      <alignment horizontal="right" vertical="center" shrinkToFit="1"/>
      <protection hidden="1"/>
    </xf>
    <xf numFmtId="179" fontId="23" fillId="0" borderId="86" xfId="1" applyNumberFormat="1" applyFont="1" applyBorder="1" applyAlignment="1" applyProtection="1">
      <alignment horizontal="right" vertical="center" shrinkToFit="1"/>
      <protection hidden="1"/>
    </xf>
    <xf numFmtId="179" fontId="23" fillId="0" borderId="87" xfId="1" applyNumberFormat="1" applyFont="1" applyFill="1" applyBorder="1" applyAlignment="1" applyProtection="1">
      <alignment horizontal="right" vertical="center" wrapText="1" shrinkToFit="1"/>
      <protection hidden="1"/>
    </xf>
    <xf numFmtId="179" fontId="23" fillId="0" borderId="88" xfId="1" applyNumberFormat="1" applyFont="1" applyFill="1" applyBorder="1" applyAlignment="1" applyProtection="1">
      <alignment horizontal="right" vertical="center" shrinkToFit="1"/>
      <protection hidden="1"/>
    </xf>
    <xf numFmtId="38" fontId="35" fillId="0" borderId="89" xfId="1" applyFont="1" applyBorder="1" applyAlignment="1">
      <alignment horizontal="center" vertical="center" shrinkToFit="1"/>
    </xf>
    <xf numFmtId="38" fontId="13" fillId="8" borderId="49" xfId="1" applyFont="1" applyFill="1" applyBorder="1" applyAlignment="1">
      <alignment horizontal="center" vertical="center" shrinkToFit="1"/>
    </xf>
    <xf numFmtId="38" fontId="13" fillId="8" borderId="50" xfId="1" applyFont="1" applyFill="1" applyBorder="1" applyAlignment="1">
      <alignment horizontal="center" vertical="center" shrinkToFit="1"/>
    </xf>
    <xf numFmtId="38" fontId="33" fillId="8" borderId="50" xfId="1" applyFont="1" applyFill="1" applyBorder="1" applyAlignment="1">
      <alignment horizontal="center" vertical="center" shrinkToFit="1"/>
    </xf>
    <xf numFmtId="38" fontId="13" fillId="8" borderId="51" xfId="1" applyFont="1" applyFill="1" applyBorder="1" applyAlignment="1">
      <alignment horizontal="center" vertical="center" shrinkToFit="1"/>
    </xf>
    <xf numFmtId="38" fontId="34" fillId="8" borderId="22" xfId="1" applyFont="1" applyFill="1" applyBorder="1" applyAlignment="1">
      <alignment horizontal="center" vertical="center" shrinkToFit="1"/>
    </xf>
    <xf numFmtId="38" fontId="7" fillId="8" borderId="25" xfId="1" applyFont="1" applyFill="1" applyBorder="1" applyAlignment="1">
      <alignment horizontal="center" vertical="center" shrinkToFit="1"/>
    </xf>
    <xf numFmtId="38" fontId="34" fillId="8" borderId="26" xfId="1" applyFont="1" applyFill="1" applyBorder="1" applyAlignment="1">
      <alignment horizontal="center" vertical="center" shrinkToFit="1"/>
    </xf>
    <xf numFmtId="179" fontId="23" fillId="3" borderId="52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51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49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53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52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51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54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49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54" xfId="1" applyNumberFormat="1" applyFont="1" applyFill="1" applyBorder="1" applyAlignment="1" applyProtection="1">
      <alignment horizontal="right" vertical="center" shrinkToFit="1"/>
      <protection hidden="1"/>
    </xf>
    <xf numFmtId="40" fontId="23" fillId="0" borderId="55" xfId="1" applyNumberFormat="1" applyFont="1" applyFill="1" applyBorder="1" applyAlignment="1" applyProtection="1">
      <alignment horizontal="right" vertical="top" shrinkToFit="1"/>
      <protection hidden="1"/>
    </xf>
    <xf numFmtId="40" fontId="23" fillId="0" borderId="56" xfId="1" applyNumberFormat="1" applyFont="1" applyFill="1" applyBorder="1" applyAlignment="1" applyProtection="1">
      <alignment horizontal="right" vertical="top" shrinkToFit="1"/>
      <protection hidden="1"/>
    </xf>
    <xf numFmtId="38" fontId="35" fillId="3" borderId="23" xfId="1" applyFont="1" applyFill="1" applyBorder="1" applyAlignment="1">
      <alignment horizontal="center" vertical="center" shrinkToFit="1"/>
    </xf>
    <xf numFmtId="10" fontId="29" fillId="7" borderId="90" xfId="0" applyNumberFormat="1" applyFont="1" applyFill="1" applyBorder="1" applyAlignment="1">
      <alignment horizontal="center" vertical="center" shrinkToFit="1"/>
    </xf>
    <xf numFmtId="38" fontId="30" fillId="9" borderId="61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8" borderId="60" xfId="0" applyFont="1" applyFill="1" applyBorder="1" applyAlignment="1">
      <alignment horizontal="center" vertical="center" shrinkToFit="1"/>
    </xf>
    <xf numFmtId="38" fontId="13" fillId="8" borderId="60" xfId="1" applyFont="1" applyFill="1" applyBorder="1" applyAlignment="1">
      <alignment horizontal="center" vertical="center" shrinkToFit="1"/>
    </xf>
    <xf numFmtId="179" fontId="23" fillId="3" borderId="60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48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60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61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61" xfId="1" applyNumberFormat="1" applyFont="1" applyFill="1" applyBorder="1" applyAlignment="1" applyProtection="1">
      <alignment horizontal="right" vertical="center" shrinkToFit="1"/>
      <protection hidden="1"/>
    </xf>
    <xf numFmtId="0" fontId="13" fillId="0" borderId="60" xfId="0" applyFont="1" applyBorder="1" applyAlignment="1">
      <alignment horizontal="center" vertical="center" shrinkToFit="1"/>
    </xf>
    <xf numFmtId="38" fontId="13" fillId="0" borderId="60" xfId="1" applyFont="1" applyBorder="1" applyAlignment="1">
      <alignment horizontal="center" vertical="center" shrinkToFit="1"/>
    </xf>
    <xf numFmtId="179" fontId="23" fillId="0" borderId="60" xfId="1" applyNumberFormat="1" applyFont="1" applyBorder="1" applyAlignment="1" applyProtection="1">
      <alignment horizontal="right" vertical="center" shrinkToFit="1"/>
      <protection hidden="1"/>
    </xf>
    <xf numFmtId="179" fontId="23" fillId="0" borderId="48" xfId="1" applyNumberFormat="1" applyFont="1" applyBorder="1" applyAlignment="1" applyProtection="1">
      <alignment horizontal="right" vertical="center" shrinkToFit="1"/>
      <protection hidden="1"/>
    </xf>
    <xf numFmtId="179" fontId="23" fillId="0" borderId="61" xfId="1" applyNumberFormat="1" applyFont="1" applyBorder="1" applyAlignment="1" applyProtection="1">
      <alignment horizontal="right" vertical="center" shrinkToFit="1"/>
      <protection hidden="1"/>
    </xf>
    <xf numFmtId="38" fontId="13" fillId="8" borderId="35" xfId="1" applyFont="1" applyFill="1" applyBorder="1" applyAlignment="1">
      <alignment horizontal="center" vertical="center" shrinkToFit="1"/>
    </xf>
    <xf numFmtId="0" fontId="13" fillId="8" borderId="91" xfId="0" applyFont="1" applyFill="1" applyBorder="1" applyAlignment="1">
      <alignment horizontal="center" vertical="center" shrinkToFit="1"/>
    </xf>
    <xf numFmtId="38" fontId="33" fillId="8" borderId="33" xfId="1" applyFont="1" applyFill="1" applyBorder="1" applyAlignment="1">
      <alignment horizontal="center" vertical="center" shrinkToFit="1"/>
    </xf>
    <xf numFmtId="38" fontId="13" fillId="8" borderId="91" xfId="1" applyFont="1" applyFill="1" applyBorder="1" applyAlignment="1">
      <alignment horizontal="center" vertical="center" shrinkToFit="1"/>
    </xf>
    <xf numFmtId="38" fontId="34" fillId="8" borderId="92" xfId="1" applyFont="1" applyFill="1" applyBorder="1" applyAlignment="1">
      <alignment horizontal="center" vertical="center" shrinkToFit="1"/>
    </xf>
    <xf numFmtId="38" fontId="7" fillId="8" borderId="91" xfId="1" applyFont="1" applyFill="1" applyBorder="1" applyAlignment="1">
      <alignment horizontal="center" vertical="center" shrinkToFit="1"/>
    </xf>
    <xf numFmtId="38" fontId="34" fillId="8" borderId="93" xfId="1" applyFont="1" applyFill="1" applyBorder="1" applyAlignment="1">
      <alignment horizontal="center" vertical="center" shrinkToFit="1"/>
    </xf>
    <xf numFmtId="179" fontId="23" fillId="3" borderId="91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37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35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94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38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91" xfId="1" applyNumberFormat="1" applyFont="1" applyFill="1" applyBorder="1" applyAlignment="1" applyProtection="1">
      <alignment horizontal="right" vertical="center" shrinkToFit="1"/>
      <protection hidden="1"/>
    </xf>
    <xf numFmtId="179" fontId="23" fillId="3" borderId="93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35" xfId="1" applyNumberFormat="1" applyFont="1" applyFill="1" applyBorder="1" applyAlignment="1" applyProtection="1">
      <alignment horizontal="right" vertical="center" shrinkToFit="1"/>
      <protection hidden="1"/>
    </xf>
    <xf numFmtId="179" fontId="23" fillId="8" borderId="93" xfId="1" applyNumberFormat="1" applyFont="1" applyFill="1" applyBorder="1" applyAlignment="1" applyProtection="1">
      <alignment horizontal="right" vertical="center" shrinkToFit="1"/>
      <protection hidden="1"/>
    </xf>
    <xf numFmtId="40" fontId="23" fillId="0" borderId="95" xfId="1" applyNumberFormat="1" applyFont="1" applyFill="1" applyBorder="1" applyAlignment="1" applyProtection="1">
      <alignment horizontal="right" vertical="top" shrinkToFit="1"/>
      <protection hidden="1"/>
    </xf>
    <xf numFmtId="40" fontId="23" fillId="0" borderId="96" xfId="1" applyNumberFormat="1" applyFont="1" applyFill="1" applyBorder="1" applyAlignment="1" applyProtection="1">
      <alignment horizontal="right" vertical="top" shrinkToFit="1"/>
      <protection hidden="1"/>
    </xf>
    <xf numFmtId="38" fontId="35" fillId="3" borderId="94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33" fillId="0" borderId="0" xfId="0" applyFont="1">
      <alignment vertical="center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36" fillId="0" borderId="0" xfId="0" applyFont="1" applyAlignment="1"/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0" borderId="0" xfId="1" applyNumberFormat="1" applyFont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indent="1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20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38" fontId="45" fillId="0" borderId="0" xfId="1" applyFont="1" applyBorder="1" applyAlignment="1">
      <alignment horizontal="left" vertical="center"/>
    </xf>
    <xf numFmtId="38" fontId="45" fillId="0" borderId="0" xfId="1" applyFont="1" applyAlignment="1">
      <alignment horizontal="left" vertical="center"/>
    </xf>
    <xf numFmtId="38" fontId="46" fillId="0" borderId="0" xfId="1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38" fontId="38" fillId="0" borderId="0" xfId="1" applyFont="1" applyBorder="1" applyAlignment="1">
      <alignment horizontal="left" vertical="center"/>
    </xf>
    <xf numFmtId="38" fontId="38" fillId="0" borderId="0" xfId="1" applyFont="1" applyAlignment="1">
      <alignment horizontal="left" vertical="center"/>
    </xf>
    <xf numFmtId="0" fontId="38" fillId="0" borderId="0" xfId="1" applyNumberFormat="1" applyFont="1">
      <alignment vertical="center"/>
    </xf>
    <xf numFmtId="0" fontId="49" fillId="0" borderId="0" xfId="0" applyFont="1">
      <alignment vertical="center"/>
    </xf>
    <xf numFmtId="0" fontId="49" fillId="0" borderId="0" xfId="1" applyNumberFormat="1" applyFont="1">
      <alignment vertical="center"/>
    </xf>
    <xf numFmtId="38" fontId="38" fillId="0" borderId="0" xfId="1" applyFont="1" applyAlignment="1">
      <alignment horizontal="left" vertical="center" shrinkToFit="1"/>
    </xf>
    <xf numFmtId="0" fontId="42" fillId="0" borderId="0" xfId="1" applyNumberFormat="1" applyFont="1" applyAlignment="1"/>
    <xf numFmtId="38" fontId="38" fillId="0" borderId="0" xfId="1" applyFont="1">
      <alignment vertical="center"/>
    </xf>
    <xf numFmtId="38" fontId="49" fillId="0" borderId="0" xfId="1" applyFont="1">
      <alignment vertical="center"/>
    </xf>
    <xf numFmtId="38" fontId="28" fillId="0" borderId="0" xfId="1" applyFont="1" applyAlignment="1">
      <alignment horizontal="left" vertical="center"/>
    </xf>
    <xf numFmtId="38" fontId="46" fillId="0" borderId="0" xfId="1" applyFont="1" applyBorder="1" applyAlignment="1">
      <alignment horizontal="left" vertical="center"/>
    </xf>
    <xf numFmtId="38" fontId="46" fillId="0" borderId="0" xfId="1" applyFont="1" applyAlignment="1">
      <alignment horizontal="left" vertical="center"/>
    </xf>
    <xf numFmtId="0" fontId="46" fillId="0" borderId="0" xfId="1" applyNumberFormat="1" applyFont="1">
      <alignment vertical="center"/>
    </xf>
    <xf numFmtId="0" fontId="50" fillId="0" borderId="0" xfId="1" applyNumberFormat="1" applyFont="1">
      <alignment vertical="center"/>
    </xf>
    <xf numFmtId="0" fontId="51" fillId="0" borderId="0" xfId="1" applyNumberFormat="1" applyFont="1">
      <alignment vertical="center"/>
    </xf>
    <xf numFmtId="38" fontId="50" fillId="0" borderId="0" xfId="1" applyFont="1" applyAlignment="1">
      <alignment horizontal="left" vertical="center"/>
    </xf>
    <xf numFmtId="38" fontId="28" fillId="0" borderId="0" xfId="1" applyFont="1">
      <alignment vertical="center"/>
    </xf>
    <xf numFmtId="0" fontId="28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38" fontId="42" fillId="0" borderId="0" xfId="1" applyFont="1" applyAlignment="1">
      <alignment horizontal="left" vertical="center"/>
    </xf>
    <xf numFmtId="38" fontId="42" fillId="0" borderId="0" xfId="1" applyFont="1" applyBorder="1" applyAlignment="1">
      <alignment horizontal="left" vertical="center"/>
    </xf>
    <xf numFmtId="38" fontId="41" fillId="0" borderId="0" xfId="1" applyFont="1" applyAlignment="1">
      <alignment horizontal="left" vertical="center"/>
    </xf>
    <xf numFmtId="38" fontId="42" fillId="0" borderId="0" xfId="1" applyFont="1">
      <alignment vertical="center"/>
    </xf>
    <xf numFmtId="0" fontId="56" fillId="0" borderId="0" xfId="0" applyFont="1">
      <alignment vertical="center"/>
    </xf>
    <xf numFmtId="0" fontId="57" fillId="0" borderId="0" xfId="0" applyFo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45" fillId="0" borderId="0" xfId="1" applyNumberFormat="1" applyFont="1">
      <alignment vertical="center"/>
    </xf>
    <xf numFmtId="0" fontId="47" fillId="0" borderId="0" xfId="1" applyNumberFormat="1" applyFont="1">
      <alignment vertical="center"/>
    </xf>
    <xf numFmtId="0" fontId="9" fillId="0" borderId="0" xfId="0" applyFont="1" applyAlignment="1">
      <alignment horizontal="left" vertical="center" indent="1"/>
    </xf>
    <xf numFmtId="0" fontId="38" fillId="0" borderId="0" xfId="0" applyFont="1" applyAlignment="1">
      <alignment horizontal="left" vertical="center" indent="4"/>
    </xf>
    <xf numFmtId="38" fontId="4" fillId="0" borderId="0" xfId="1" applyFont="1" applyAlignment="1">
      <alignment horizontal="left" vertical="center" wrapText="1"/>
    </xf>
    <xf numFmtId="38" fontId="2" fillId="0" borderId="1" xfId="1" applyFont="1" applyBorder="1" applyAlignment="1">
      <alignment horizontal="center" vertical="center" wrapText="1"/>
    </xf>
    <xf numFmtId="38" fontId="2" fillId="0" borderId="2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38" fontId="2" fillId="0" borderId="12" xfId="1" applyFont="1" applyBorder="1" applyAlignment="1">
      <alignment horizontal="center" vertical="center" wrapText="1"/>
    </xf>
    <xf numFmtId="38" fontId="2" fillId="0" borderId="0" xfId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center" vertical="center" wrapText="1"/>
    </xf>
    <xf numFmtId="38" fontId="2" fillId="0" borderId="29" xfId="1" applyFont="1" applyBorder="1" applyAlignment="1">
      <alignment horizontal="center" vertical="center" wrapText="1"/>
    </xf>
    <xf numFmtId="38" fontId="2" fillId="0" borderId="30" xfId="1" applyFont="1" applyBorder="1" applyAlignment="1">
      <alignment horizontal="center" vertical="center" wrapText="1"/>
    </xf>
    <xf numFmtId="38" fontId="2" fillId="0" borderId="31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32" xfId="1" applyFont="1" applyBorder="1" applyAlignment="1">
      <alignment horizontal="center" vertical="center"/>
    </xf>
    <xf numFmtId="38" fontId="2" fillId="0" borderId="33" xfId="1" applyFont="1" applyBorder="1" applyAlignment="1">
      <alignment horizontal="center" vertical="center"/>
    </xf>
    <xf numFmtId="38" fontId="2" fillId="0" borderId="34" xfId="1" applyFont="1" applyBorder="1" applyAlignment="1">
      <alignment horizontal="center" vertical="center"/>
    </xf>
    <xf numFmtId="38" fontId="10" fillId="2" borderId="7" xfId="1" applyFont="1" applyFill="1" applyBorder="1" applyAlignment="1">
      <alignment horizontal="right" vertical="center" wrapText="1" shrinkToFit="1"/>
    </xf>
    <xf numFmtId="38" fontId="10" fillId="2" borderId="8" xfId="1" applyFont="1" applyFill="1" applyBorder="1" applyAlignment="1">
      <alignment horizontal="right" vertical="center" wrapText="1" shrinkToFit="1"/>
    </xf>
    <xf numFmtId="38" fontId="10" fillId="2" borderId="8" xfId="1" applyFont="1" applyFill="1" applyBorder="1" applyAlignment="1" applyProtection="1">
      <alignment horizontal="left" vertical="center" shrinkToFit="1"/>
      <protection hidden="1"/>
    </xf>
    <xf numFmtId="0" fontId="14" fillId="0" borderId="1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38" fontId="17" fillId="0" borderId="9" xfId="1" applyFont="1" applyBorder="1" applyAlignment="1">
      <alignment horizontal="center" vertical="center" wrapText="1" shrinkToFit="1"/>
    </xf>
    <xf numFmtId="38" fontId="17" fillId="0" borderId="10" xfId="1" applyFont="1" applyBorder="1" applyAlignment="1">
      <alignment horizontal="center" vertical="center" shrinkToFit="1"/>
    </xf>
    <xf numFmtId="38" fontId="17" fillId="0" borderId="22" xfId="1" applyFont="1" applyBorder="1" applyAlignment="1">
      <alignment horizontal="center" vertical="center" shrinkToFit="1"/>
    </xf>
    <xf numFmtId="38" fontId="17" fillId="0" borderId="23" xfId="1" applyFont="1" applyBorder="1" applyAlignment="1">
      <alignment horizontal="center" vertical="center" shrinkToFit="1"/>
    </xf>
    <xf numFmtId="38" fontId="17" fillId="0" borderId="1" xfId="1" applyFont="1" applyBorder="1" applyAlignment="1">
      <alignment horizontal="center" vertical="center" wrapText="1" shrinkToFit="1"/>
    </xf>
    <xf numFmtId="38" fontId="17" fillId="0" borderId="24" xfId="1" applyFont="1" applyBorder="1" applyAlignment="1">
      <alignment horizontal="center" vertical="center" shrinkToFit="1"/>
    </xf>
    <xf numFmtId="38" fontId="17" fillId="6" borderId="2" xfId="1" applyFont="1" applyFill="1" applyBorder="1" applyAlignment="1">
      <alignment horizontal="center" vertical="center" wrapText="1" shrinkToFit="1"/>
    </xf>
    <xf numFmtId="38" fontId="17" fillId="6" borderId="25" xfId="1" applyFont="1" applyFill="1" applyBorder="1" applyAlignment="1">
      <alignment horizontal="center" vertical="center" wrapText="1" shrinkToFit="1"/>
    </xf>
    <xf numFmtId="38" fontId="18" fillId="0" borderId="1" xfId="1" applyFont="1" applyFill="1" applyBorder="1" applyAlignment="1" applyProtection="1">
      <alignment horizontal="center" vertical="center" wrapText="1" shrinkToFit="1"/>
      <protection hidden="1"/>
    </xf>
    <xf numFmtId="38" fontId="18" fillId="0" borderId="3" xfId="1" applyFont="1" applyFill="1" applyBorder="1" applyAlignment="1" applyProtection="1">
      <alignment horizontal="center" vertical="center" wrapText="1" shrinkToFit="1"/>
      <protection hidden="1"/>
    </xf>
    <xf numFmtId="38" fontId="18" fillId="0" borderId="24" xfId="1" applyFont="1" applyFill="1" applyBorder="1" applyAlignment="1" applyProtection="1">
      <alignment horizontal="center" vertical="center" wrapText="1" shrinkToFit="1"/>
      <protection hidden="1"/>
    </xf>
    <xf numFmtId="38" fontId="18" fillId="0" borderId="26" xfId="1" applyFont="1" applyFill="1" applyBorder="1" applyAlignment="1" applyProtection="1">
      <alignment horizontal="center" vertical="center" wrapText="1" shrinkToFit="1"/>
      <protection hidden="1"/>
    </xf>
    <xf numFmtId="38" fontId="17" fillId="0" borderId="2" xfId="1" applyFont="1" applyBorder="1" applyAlignment="1">
      <alignment horizontal="center" vertical="center" wrapText="1" shrinkToFit="1"/>
    </xf>
    <xf numFmtId="38" fontId="17" fillId="0" borderId="22" xfId="1" applyFont="1" applyBorder="1" applyAlignment="1">
      <alignment horizontal="center" vertical="center" wrapText="1" shrinkToFit="1"/>
    </xf>
    <xf numFmtId="38" fontId="17" fillId="0" borderId="25" xfId="1" applyFont="1" applyBorder="1" applyAlignment="1">
      <alignment horizontal="center" vertical="center" wrapText="1" shrinkToFit="1"/>
    </xf>
    <xf numFmtId="38" fontId="17" fillId="0" borderId="3" xfId="1" applyFont="1" applyBorder="1" applyAlignment="1">
      <alignment horizontal="center" vertical="center" wrapText="1" shrinkToFit="1"/>
    </xf>
    <xf numFmtId="38" fontId="17" fillId="0" borderId="24" xfId="1" applyFont="1" applyBorder="1" applyAlignment="1">
      <alignment horizontal="center" vertical="center" wrapText="1" shrinkToFit="1"/>
    </xf>
    <xf numFmtId="38" fontId="17" fillId="0" borderId="26" xfId="1" applyFont="1" applyBorder="1" applyAlignment="1">
      <alignment horizontal="center" vertical="center" wrapText="1" shrinkToFit="1"/>
    </xf>
    <xf numFmtId="38" fontId="2" fillId="3" borderId="9" xfId="1" applyFont="1" applyFill="1" applyBorder="1" applyAlignment="1">
      <alignment horizontal="center" vertical="center" wrapText="1"/>
    </xf>
    <xf numFmtId="38" fontId="2" fillId="3" borderId="10" xfId="1" applyFont="1" applyFill="1" applyBorder="1" applyAlignment="1">
      <alignment horizontal="center" vertical="center" wrapText="1"/>
    </xf>
    <xf numFmtId="38" fontId="2" fillId="3" borderId="17" xfId="1" applyFont="1" applyFill="1" applyBorder="1" applyAlignment="1">
      <alignment horizontal="center" vertical="center" wrapText="1"/>
    </xf>
    <xf numFmtId="38" fontId="2" fillId="3" borderId="18" xfId="1" applyFont="1" applyFill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38" fontId="30" fillId="3" borderId="22" xfId="1" applyFont="1" applyFill="1" applyBorder="1" applyAlignment="1">
      <alignment horizontal="center" vertical="center" wrapText="1"/>
    </xf>
    <xf numFmtId="38" fontId="30" fillId="3" borderId="23" xfId="1" applyFont="1" applyFill="1" applyBorder="1" applyAlignment="1">
      <alignment horizontal="center" vertical="center" wrapText="1"/>
    </xf>
    <xf numFmtId="38" fontId="13" fillId="0" borderId="40" xfId="1" applyFont="1" applyBorder="1" applyAlignment="1">
      <alignment horizontal="center" vertical="center"/>
    </xf>
    <xf numFmtId="38" fontId="13" fillId="0" borderId="41" xfId="1" applyFont="1" applyBorder="1" applyAlignment="1">
      <alignment horizontal="center" vertical="center"/>
    </xf>
    <xf numFmtId="178" fontId="34" fillId="0" borderId="22" xfId="1" applyNumberFormat="1" applyFont="1" applyFill="1" applyBorder="1" applyAlignment="1">
      <alignment vertical="center"/>
    </xf>
    <xf numFmtId="178" fontId="34" fillId="0" borderId="25" xfId="1" applyNumberFormat="1" applyFont="1" applyFill="1" applyBorder="1" applyAlignment="1">
      <alignment vertical="center"/>
    </xf>
    <xf numFmtId="178" fontId="34" fillId="0" borderId="26" xfId="1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4969</xdr:colOff>
      <xdr:row>3</xdr:row>
      <xdr:rowOff>274982</xdr:rowOff>
    </xdr:from>
    <xdr:to>
      <xdr:col>33</xdr:col>
      <xdr:colOff>527188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1CC0811-2710-470C-A74C-5A0AA6A589B8}"/>
            </a:ext>
          </a:extLst>
        </xdr:cNvPr>
        <xdr:cNvSpPr/>
      </xdr:nvSpPr>
      <xdr:spPr>
        <a:xfrm>
          <a:off x="12730369" y="1494182"/>
          <a:ext cx="2417694" cy="2096743"/>
        </a:xfrm>
        <a:prstGeom prst="roundRect">
          <a:avLst/>
        </a:prstGeom>
        <a:solidFill>
          <a:schemeClr val="bg1"/>
        </a:solidFill>
        <a:ln w="1905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協会けんぽの支部を</a:t>
          </a:r>
          <a:endParaRPr kumimoji="1" lang="en-US" altLang="ja-JP" sz="1100" b="1">
            <a:solidFill>
              <a:schemeClr val="tx2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▼から選択してください。</a:t>
          </a:r>
          <a:endParaRPr kumimoji="1" lang="en-US" altLang="ja-JP" sz="1100" b="1">
            <a:solidFill>
              <a:schemeClr val="tx2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1100" b="1">
            <a:solidFill>
              <a:schemeClr val="tx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kumimoji="1" lang="ja-JP" altLang="ja-JP" sz="11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保険料額表に</a:t>
          </a:r>
          <a:endParaRPr kumimoji="1" lang="en-US" altLang="ja-JP" sz="110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1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選択した支部の健康保険料率が</a:t>
          </a:r>
          <a:endParaRPr kumimoji="1" lang="en-US" altLang="ja-JP" sz="1100" b="1">
            <a:solidFill>
              <a:schemeClr val="tx2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表示されます。</a:t>
          </a:r>
        </a:p>
      </xdr:txBody>
    </xdr:sp>
    <xdr:clientData/>
  </xdr:twoCellAnchor>
  <xdr:twoCellAnchor>
    <xdr:from>
      <xdr:col>31</xdr:col>
      <xdr:colOff>1181100</xdr:colOff>
      <xdr:row>2</xdr:row>
      <xdr:rowOff>352425</xdr:rowOff>
    </xdr:from>
    <xdr:to>
      <xdr:col>32</xdr:col>
      <xdr:colOff>438150</xdr:colOff>
      <xdr:row>4</xdr:row>
      <xdr:rowOff>76198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EC4CB1F-0E3A-4A40-BC58-E57B7BF80F96}"/>
            </a:ext>
          </a:extLst>
        </xdr:cNvPr>
        <xdr:cNvCxnSpPr/>
      </xdr:nvCxnSpPr>
      <xdr:spPr>
        <a:xfrm flipH="1" flipV="1">
          <a:off x="15478125" y="1171575"/>
          <a:ext cx="485775" cy="504823"/>
        </a:xfrm>
        <a:prstGeom prst="straightConnector1">
          <a:avLst/>
        </a:prstGeom>
        <a:ln w="73025">
          <a:solidFill>
            <a:srgbClr val="FF0066"/>
          </a:solidFill>
          <a:tailEnd type="arrow" w="lg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66675</xdr:colOff>
      <xdr:row>6</xdr:row>
      <xdr:rowOff>85725</xdr:rowOff>
    </xdr:from>
    <xdr:ext cx="228600" cy="1000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7346BF-204D-461E-BB54-7EDE0EF410D6}"/>
            </a:ext>
          </a:extLst>
        </xdr:cNvPr>
        <xdr:cNvSpPr txBox="1"/>
      </xdr:nvSpPr>
      <xdr:spPr>
        <a:xfrm>
          <a:off x="2514600" y="2190750"/>
          <a:ext cx="228600" cy="100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oneCellAnchor>
  <xdr:twoCellAnchor>
    <xdr:from>
      <xdr:col>8</xdr:col>
      <xdr:colOff>142873</xdr:colOff>
      <xdr:row>61</xdr:row>
      <xdr:rowOff>152399</xdr:rowOff>
    </xdr:from>
    <xdr:to>
      <xdr:col>28</xdr:col>
      <xdr:colOff>733425</xdr:colOff>
      <xdr:row>64</xdr:row>
      <xdr:rowOff>219074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A93C20C-52B2-42B7-A9E9-C39396318E1F}"/>
            </a:ext>
          </a:extLst>
        </xdr:cNvPr>
        <xdr:cNvSpPr/>
      </xdr:nvSpPr>
      <xdr:spPr>
        <a:xfrm>
          <a:off x="228598" y="17392649"/>
          <a:ext cx="13782677" cy="1076325"/>
        </a:xfrm>
        <a:prstGeom prst="round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</xdr:col>
      <xdr:colOff>1</xdr:colOff>
      <xdr:row>102</xdr:row>
      <xdr:rowOff>200025</xdr:rowOff>
    </xdr:from>
    <xdr:ext cx="762000" cy="47346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28F391-CBEB-448D-9046-B043C9F6DB47}"/>
            </a:ext>
          </a:extLst>
        </xdr:cNvPr>
        <xdr:cNvSpPr txBox="1"/>
      </xdr:nvSpPr>
      <xdr:spPr>
        <a:xfrm rot="21209003">
          <a:off x="1400176" y="29289375"/>
          <a:ext cx="762000" cy="473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NEW</a:t>
          </a:r>
          <a:endParaRPr kumimoji="1" lang="ja-JP" altLang="en-US" sz="18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16</xdr:col>
      <xdr:colOff>238125</xdr:colOff>
      <xdr:row>61</xdr:row>
      <xdr:rowOff>197946</xdr:rowOff>
    </xdr:from>
    <xdr:ext cx="539250" cy="3252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30F6D32-2786-4F9E-A0B7-3E7D15350DE8}"/>
            </a:ext>
          </a:extLst>
        </xdr:cNvPr>
        <xdr:cNvSpPr txBox="1"/>
      </xdr:nvSpPr>
      <xdr:spPr>
        <a:xfrm rot="21209003">
          <a:off x="4276725" y="17438196"/>
          <a:ext cx="539250" cy="325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NEW</a:t>
          </a:r>
          <a:endParaRPr kumimoji="1" lang="ja-JP" altLang="en-US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黄緑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DB9B-80F1-4FA7-A3C4-D78347E88B0D}">
  <dimension ref="B1:AF116"/>
  <sheetViews>
    <sheetView showGridLines="0" showRowColHeaders="0" tabSelected="1" zoomScaleNormal="100" zoomScaleSheetLayoutView="100" workbookViewId="0">
      <selection activeCell="AF3" sqref="AF3"/>
    </sheetView>
  </sheetViews>
  <sheetFormatPr defaultColWidth="8.75" defaultRowHeight="14.25"/>
  <cols>
    <col min="1" max="1" width="1.125" style="193" customWidth="1"/>
    <col min="2" max="2" width="3.125" style="193" hidden="1" customWidth="1"/>
    <col min="3" max="3" width="15.375" style="193" hidden="1" customWidth="1"/>
    <col min="4" max="6" width="12.5" style="193" hidden="1" customWidth="1"/>
    <col min="7" max="7" width="9.625" style="193" hidden="1" customWidth="1"/>
    <col min="8" max="8" width="4.25" style="193" hidden="1" customWidth="1"/>
    <col min="9" max="10" width="2.625" style="194" customWidth="1"/>
    <col min="11" max="11" width="12" style="195" customWidth="1"/>
    <col min="12" max="12" width="5.375" style="194" customWidth="1"/>
    <col min="13" max="13" width="8.375" style="196" customWidth="1"/>
    <col min="14" max="14" width="1.875" style="197" customWidth="1"/>
    <col min="15" max="15" width="8.375" style="196" customWidth="1"/>
    <col min="16" max="16" width="10.625" style="3" customWidth="1"/>
    <col min="17" max="19" width="10" style="3" customWidth="1"/>
    <col min="20" max="20" width="10.625" style="3" hidden="1" customWidth="1"/>
    <col min="21" max="21" width="10" style="3" hidden="1" customWidth="1"/>
    <col min="22" max="23" width="9.375" style="3" customWidth="1"/>
    <col min="24" max="24" width="10.625" style="3" customWidth="1"/>
    <col min="25" max="25" width="9.375" style="3" customWidth="1"/>
    <col min="26" max="28" width="10.625" style="3" customWidth="1"/>
    <col min="29" max="29" width="10" style="3" customWidth="1"/>
    <col min="30" max="30" width="10.125" style="198" hidden="1" customWidth="1"/>
    <col min="31" max="31" width="3.375" style="193" customWidth="1"/>
    <col min="32" max="32" width="16.125" style="193" customWidth="1"/>
    <col min="33" max="16384" width="8.75" style="193"/>
  </cols>
  <sheetData>
    <row r="1" spans="2:32" s="1" customFormat="1" ht="32.25" customHeight="1" thickBot="1">
      <c r="C1" s="1" t="s">
        <v>0</v>
      </c>
      <c r="I1" s="254" t="s">
        <v>1</v>
      </c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AA1" s="2"/>
    </row>
    <row r="2" spans="2:32" s="3" customFormat="1" ht="32.25" customHeight="1">
      <c r="C2" s="4">
        <v>1</v>
      </c>
      <c r="D2" s="5">
        <v>2</v>
      </c>
      <c r="E2" s="6"/>
      <c r="F2" s="6"/>
      <c r="G2" s="6"/>
      <c r="I2" s="255" t="s">
        <v>2</v>
      </c>
      <c r="J2" s="256"/>
      <c r="K2" s="256"/>
      <c r="L2" s="257"/>
      <c r="M2" s="264" t="s">
        <v>3</v>
      </c>
      <c r="N2" s="265"/>
      <c r="O2" s="266"/>
      <c r="P2" s="273" t="s">
        <v>4</v>
      </c>
      <c r="Q2" s="274"/>
      <c r="R2" s="274"/>
      <c r="S2" s="274"/>
      <c r="T2" s="274"/>
      <c r="U2" s="274"/>
      <c r="V2" s="274"/>
      <c r="W2" s="274"/>
      <c r="X2" s="274"/>
      <c r="Y2" s="275" t="str">
        <f>"(協会けんぽ "&amp;AF3&amp;")"</f>
        <v>(協会けんぽ 富山県)</v>
      </c>
      <c r="Z2" s="275"/>
      <c r="AA2" s="275"/>
      <c r="AB2" s="297" t="s">
        <v>5</v>
      </c>
      <c r="AC2" s="298"/>
      <c r="AD2" s="276" t="s">
        <v>6</v>
      </c>
      <c r="AF2" s="7" t="s">
        <v>7</v>
      </c>
    </row>
    <row r="3" spans="2:32" s="3" customFormat="1" ht="31.5" customHeight="1" thickBot="1">
      <c r="C3" s="8" t="s">
        <v>8</v>
      </c>
      <c r="D3" s="9" t="s">
        <v>9</v>
      </c>
      <c r="E3" s="10"/>
      <c r="F3" s="10"/>
      <c r="G3" s="10"/>
      <c r="I3" s="258"/>
      <c r="J3" s="259"/>
      <c r="K3" s="259"/>
      <c r="L3" s="260"/>
      <c r="M3" s="267"/>
      <c r="N3" s="268"/>
      <c r="O3" s="269"/>
      <c r="P3" s="279" t="s">
        <v>10</v>
      </c>
      <c r="Q3" s="280"/>
      <c r="R3" s="283" t="s">
        <v>11</v>
      </c>
      <c r="S3" s="280"/>
      <c r="T3" s="285" t="s">
        <v>12</v>
      </c>
      <c r="U3" s="285"/>
      <c r="V3" s="287" t="s">
        <v>13</v>
      </c>
      <c r="W3" s="288"/>
      <c r="X3" s="279" t="s">
        <v>14</v>
      </c>
      <c r="Y3" s="291"/>
      <c r="Z3" s="283" t="s">
        <v>15</v>
      </c>
      <c r="AA3" s="294"/>
      <c r="AB3" s="299"/>
      <c r="AC3" s="300"/>
      <c r="AD3" s="277"/>
      <c r="AF3" s="11" t="s">
        <v>45</v>
      </c>
    </row>
    <row r="4" spans="2:32" s="3" customFormat="1" ht="30" customHeight="1">
      <c r="C4" s="12" t="s">
        <v>17</v>
      </c>
      <c r="D4" s="304" t="s">
        <v>18</v>
      </c>
      <c r="I4" s="258"/>
      <c r="J4" s="259"/>
      <c r="K4" s="259"/>
      <c r="L4" s="260"/>
      <c r="M4" s="267"/>
      <c r="N4" s="268"/>
      <c r="O4" s="269"/>
      <c r="P4" s="281"/>
      <c r="Q4" s="282"/>
      <c r="R4" s="284"/>
      <c r="S4" s="282"/>
      <c r="T4" s="286"/>
      <c r="U4" s="286"/>
      <c r="V4" s="289"/>
      <c r="W4" s="290"/>
      <c r="X4" s="292"/>
      <c r="Y4" s="293"/>
      <c r="Z4" s="295"/>
      <c r="AA4" s="296"/>
      <c r="AB4" s="306" t="s">
        <v>19</v>
      </c>
      <c r="AC4" s="307"/>
      <c r="AD4" s="277"/>
    </row>
    <row r="5" spans="2:32" s="3" customFormat="1" ht="17.25" customHeight="1" thickBot="1">
      <c r="C5" s="13"/>
      <c r="D5" s="305"/>
      <c r="I5" s="261"/>
      <c r="J5" s="262"/>
      <c r="K5" s="262"/>
      <c r="L5" s="263"/>
      <c r="M5" s="270"/>
      <c r="N5" s="271"/>
      <c r="O5" s="272"/>
      <c r="P5" s="16" t="s">
        <v>20</v>
      </c>
      <c r="Q5" s="17" t="s">
        <v>21</v>
      </c>
      <c r="R5" s="16" t="s">
        <v>20</v>
      </c>
      <c r="S5" s="18" t="s">
        <v>21</v>
      </c>
      <c r="T5" s="19" t="s">
        <v>20</v>
      </c>
      <c r="U5" s="17" t="s">
        <v>21</v>
      </c>
      <c r="V5" s="16" t="s">
        <v>20</v>
      </c>
      <c r="W5" s="15" t="s">
        <v>21</v>
      </c>
      <c r="X5" s="16" t="s">
        <v>20</v>
      </c>
      <c r="Y5" s="17" t="s">
        <v>21</v>
      </c>
      <c r="Z5" s="16" t="s">
        <v>20</v>
      </c>
      <c r="AA5" s="15" t="s">
        <v>21</v>
      </c>
      <c r="AB5" s="14" t="s">
        <v>22</v>
      </c>
      <c r="AC5" s="18" t="s">
        <v>23</v>
      </c>
      <c r="AD5" s="278"/>
    </row>
    <row r="6" spans="2:32" s="3" customFormat="1" ht="23.1" customHeight="1">
      <c r="B6" s="3">
        <v>1</v>
      </c>
      <c r="C6" s="20" t="s">
        <v>24</v>
      </c>
      <c r="D6" s="21">
        <v>0.1028</v>
      </c>
      <c r="E6" s="21">
        <v>3.3799999999999997E-2</v>
      </c>
      <c r="F6" s="21">
        <v>6.93E-2</v>
      </c>
      <c r="G6" s="6"/>
      <c r="I6" s="308" t="s">
        <v>25</v>
      </c>
      <c r="J6" s="309"/>
      <c r="K6" s="22" t="s">
        <v>26</v>
      </c>
      <c r="L6" s="23" t="s">
        <v>27</v>
      </c>
      <c r="M6" s="24" t="s">
        <v>28</v>
      </c>
      <c r="N6" s="25"/>
      <c r="O6" s="26" t="s">
        <v>29</v>
      </c>
      <c r="P6" s="27">
        <f>IF(ISERROR(VLOOKUP(AF3,C6:D52,2,0)),"-",VLOOKUP(AF3,C6:D52,2,0))</f>
        <v>9.5899999999999999E-2</v>
      </c>
      <c r="Q6" s="28">
        <f>IF(ISERROR(P6/2),"-",P6/2)</f>
        <v>4.795E-2</v>
      </c>
      <c r="R6" s="29">
        <v>1.6199999999999999E-2</v>
      </c>
      <c r="S6" s="30">
        <f>IF(ISERROR(R6/2),"-",R6/2)</f>
        <v>8.0999999999999996E-3</v>
      </c>
      <c r="T6" s="27">
        <f>IF(ISERROR(P6+R6),"-",P6+R6)</f>
        <v>0.11210000000000001</v>
      </c>
      <c r="U6" s="28">
        <f>IF(ISERROR(T6/2),"-",T6/2)</f>
        <v>5.6050000000000003E-2</v>
      </c>
      <c r="V6" s="29">
        <v>2.3E-3</v>
      </c>
      <c r="W6" s="31">
        <f>IF(ISERROR(V6/2),"-",V6/2)</f>
        <v>1.15E-3</v>
      </c>
      <c r="X6" s="32">
        <f>IF(ISERROR(V6+P6),"-",V6+P6)</f>
        <v>9.8199999999999996E-2</v>
      </c>
      <c r="Y6" s="33">
        <f>IF(ISERROR(X6/2),"-",X6/2)</f>
        <v>4.9099999999999998E-2</v>
      </c>
      <c r="Z6" s="29">
        <f>T6+V6</f>
        <v>0.1144</v>
      </c>
      <c r="AA6" s="34">
        <f>IF(ISERROR(Z6/2),"-",Z6/2)</f>
        <v>5.7200000000000001E-2</v>
      </c>
      <c r="AB6" s="35">
        <v>0.183</v>
      </c>
      <c r="AC6" s="36">
        <f>AB6/2</f>
        <v>9.1499999999999998E-2</v>
      </c>
      <c r="AD6" s="37" t="s">
        <v>26</v>
      </c>
    </row>
    <row r="7" spans="2:32" s="38" customFormat="1" ht="23.1" customHeight="1">
      <c r="B7" s="38">
        <f t="shared" ref="B7:B52" si="0">B6+1</f>
        <v>2</v>
      </c>
      <c r="C7" s="39" t="s">
        <v>30</v>
      </c>
      <c r="D7" s="40">
        <v>9.8500000000000004E-2</v>
      </c>
      <c r="E7" s="40">
        <v>3.3799999999999997E-2</v>
      </c>
      <c r="F7" s="40">
        <v>6.4699999999999994E-2</v>
      </c>
      <c r="G7" s="41"/>
      <c r="I7" s="42">
        <v>1</v>
      </c>
      <c r="J7" s="43"/>
      <c r="K7" s="44">
        <v>58000</v>
      </c>
      <c r="L7" s="45">
        <f t="shared" ref="L7:L56" si="1">ROUND(K7/30,-1)</f>
        <v>1930</v>
      </c>
      <c r="M7" s="310">
        <v>63000</v>
      </c>
      <c r="N7" s="311"/>
      <c r="O7" s="312"/>
      <c r="P7" s="46">
        <f t="shared" ref="P7:P56" si="2">IF(ISERROR(K7*$P$6),"-",K7*$P$6)</f>
        <v>5562.2</v>
      </c>
      <c r="Q7" s="47">
        <f t="shared" ref="Q7:Q56" si="3">IF(ISERROR(K7*$P$6/2),"-",K7*$P$6/2)</f>
        <v>2781.1</v>
      </c>
      <c r="R7" s="48">
        <f t="shared" ref="R7:S38" si="4">IF(ISERROR(T7-P7),"-",T7-P7)</f>
        <v>939.60000000000036</v>
      </c>
      <c r="S7" s="49">
        <f t="shared" si="4"/>
        <v>469.80000000000018</v>
      </c>
      <c r="T7" s="46">
        <f t="shared" ref="T7:T56" si="5">IF(ISERROR(K7*$T$6),"-",K7*$T$6)</f>
        <v>6501.8</v>
      </c>
      <c r="U7" s="47">
        <f t="shared" ref="U7:U56" si="6">IF(ISERROR(K7*$T$6/2),"-",K7*$T$6/2)</f>
        <v>3250.9</v>
      </c>
      <c r="V7" s="48">
        <f t="shared" ref="V7:V56" si="7">IF(ISERROR(K7*$V$6),"-",K7*$V$6)</f>
        <v>133.4</v>
      </c>
      <c r="W7" s="50">
        <f t="shared" ref="W7:W56" si="8">IF(ISERROR(K7*$V$6/2),"-",K7*$V$6/2)</f>
        <v>66.7</v>
      </c>
      <c r="X7" s="48">
        <f t="shared" ref="X7:Y38" si="9">P7+V7</f>
        <v>5695.5999999999995</v>
      </c>
      <c r="Y7" s="47">
        <f t="shared" si="9"/>
        <v>2847.7999999999997</v>
      </c>
      <c r="Z7" s="48">
        <f t="shared" ref="Z7:AA38" si="10">V7+T7</f>
        <v>6635.2</v>
      </c>
      <c r="AA7" s="50">
        <f t="shared" si="10"/>
        <v>3317.6</v>
      </c>
      <c r="AB7" s="51"/>
      <c r="AC7" s="52"/>
      <c r="AD7" s="53">
        <v>58000</v>
      </c>
    </row>
    <row r="8" spans="2:32" s="38" customFormat="1" ht="23.1" customHeight="1">
      <c r="B8" s="38">
        <f t="shared" si="0"/>
        <v>3</v>
      </c>
      <c r="C8" s="39" t="s">
        <v>31</v>
      </c>
      <c r="D8" s="40">
        <v>9.5100000000000004E-2</v>
      </c>
      <c r="E8" s="40">
        <v>3.3799999999999997E-2</v>
      </c>
      <c r="F8" s="40">
        <v>6.2399999999999997E-2</v>
      </c>
      <c r="G8" s="41"/>
      <c r="I8" s="54">
        <f t="shared" ref="I8:J23" si="11">I7+1</f>
        <v>2</v>
      </c>
      <c r="J8" s="55"/>
      <c r="K8" s="56">
        <v>68000</v>
      </c>
      <c r="L8" s="57">
        <f t="shared" si="1"/>
        <v>2270</v>
      </c>
      <c r="M8" s="58">
        <f>M7</f>
        <v>63000</v>
      </c>
      <c r="N8" s="59" t="s">
        <v>32</v>
      </c>
      <c r="O8" s="60">
        <v>73000</v>
      </c>
      <c r="P8" s="61">
        <f t="shared" si="2"/>
        <v>6521.2</v>
      </c>
      <c r="Q8" s="62">
        <f t="shared" si="3"/>
        <v>3260.6</v>
      </c>
      <c r="R8" s="63">
        <f t="shared" si="4"/>
        <v>1101.6000000000004</v>
      </c>
      <c r="S8" s="64">
        <f t="shared" si="4"/>
        <v>550.80000000000018</v>
      </c>
      <c r="T8" s="65">
        <f t="shared" si="5"/>
        <v>7622.8</v>
      </c>
      <c r="U8" s="66">
        <f t="shared" si="6"/>
        <v>3811.4</v>
      </c>
      <c r="V8" s="63">
        <f t="shared" si="7"/>
        <v>156.4</v>
      </c>
      <c r="W8" s="67">
        <f t="shared" si="8"/>
        <v>78.2</v>
      </c>
      <c r="X8" s="68">
        <f t="shared" si="9"/>
        <v>6677.5999999999995</v>
      </c>
      <c r="Y8" s="66">
        <f t="shared" si="9"/>
        <v>3338.7999999999997</v>
      </c>
      <c r="Z8" s="68">
        <f t="shared" si="10"/>
        <v>7779.2</v>
      </c>
      <c r="AA8" s="69">
        <f t="shared" si="10"/>
        <v>3889.6</v>
      </c>
      <c r="AB8" s="51"/>
      <c r="AC8" s="52"/>
      <c r="AD8" s="70">
        <v>68000</v>
      </c>
    </row>
    <row r="9" spans="2:32" s="38" customFormat="1" ht="23.1" customHeight="1">
      <c r="B9" s="38">
        <f t="shared" si="0"/>
        <v>4</v>
      </c>
      <c r="C9" s="39" t="s">
        <v>33</v>
      </c>
      <c r="D9" s="40">
        <v>0.10100000000000001</v>
      </c>
      <c r="E9" s="40">
        <v>3.3799999999999997E-2</v>
      </c>
      <c r="F9" s="40">
        <v>6.7299999999999999E-2</v>
      </c>
      <c r="G9" s="41"/>
      <c r="I9" s="71">
        <f t="shared" si="11"/>
        <v>3</v>
      </c>
      <c r="J9" s="72"/>
      <c r="K9" s="73">
        <v>78000</v>
      </c>
      <c r="L9" s="74">
        <f t="shared" si="1"/>
        <v>2600</v>
      </c>
      <c r="M9" s="75">
        <f>O8</f>
        <v>73000</v>
      </c>
      <c r="N9" s="76" t="s">
        <v>32</v>
      </c>
      <c r="O9" s="77">
        <v>83000</v>
      </c>
      <c r="P9" s="78">
        <f t="shared" si="2"/>
        <v>7480.2</v>
      </c>
      <c r="Q9" s="79">
        <f t="shared" si="3"/>
        <v>3740.1</v>
      </c>
      <c r="R9" s="80">
        <f t="shared" si="4"/>
        <v>1263.6000000000013</v>
      </c>
      <c r="S9" s="81">
        <f t="shared" si="4"/>
        <v>631.80000000000064</v>
      </c>
      <c r="T9" s="78">
        <f t="shared" si="5"/>
        <v>8743.8000000000011</v>
      </c>
      <c r="U9" s="79">
        <f t="shared" si="6"/>
        <v>4371.9000000000005</v>
      </c>
      <c r="V9" s="80">
        <f t="shared" si="7"/>
        <v>179.4</v>
      </c>
      <c r="W9" s="82">
        <f t="shared" si="8"/>
        <v>89.7</v>
      </c>
      <c r="X9" s="80">
        <f t="shared" si="9"/>
        <v>7659.5999999999995</v>
      </c>
      <c r="Y9" s="79">
        <f t="shared" si="9"/>
        <v>3829.7999999999997</v>
      </c>
      <c r="Z9" s="80">
        <f t="shared" si="10"/>
        <v>8923.2000000000007</v>
      </c>
      <c r="AA9" s="82">
        <f t="shared" si="10"/>
        <v>4461.6000000000004</v>
      </c>
      <c r="AB9" s="51"/>
      <c r="AC9" s="52"/>
      <c r="AD9" s="53">
        <v>78000</v>
      </c>
    </row>
    <row r="10" spans="2:32" s="38" customFormat="1" ht="23.1" customHeight="1" thickBot="1">
      <c r="B10" s="38">
        <f t="shared" si="0"/>
        <v>5</v>
      </c>
      <c r="C10" s="39" t="s">
        <v>34</v>
      </c>
      <c r="D10" s="40">
        <v>0.10009999999999999</v>
      </c>
      <c r="E10" s="40">
        <v>3.3799999999999997E-2</v>
      </c>
      <c r="F10" s="40">
        <v>6.6299999999999998E-2</v>
      </c>
      <c r="G10" s="41"/>
      <c r="I10" s="83">
        <f t="shared" si="11"/>
        <v>4</v>
      </c>
      <c r="J10" s="84">
        <v>1</v>
      </c>
      <c r="K10" s="85">
        <v>88000</v>
      </c>
      <c r="L10" s="86">
        <f t="shared" si="1"/>
        <v>2930</v>
      </c>
      <c r="M10" s="87">
        <f>O9</f>
        <v>83000</v>
      </c>
      <c r="N10" s="88" t="s">
        <v>32</v>
      </c>
      <c r="O10" s="89">
        <v>93000</v>
      </c>
      <c r="P10" s="90">
        <f t="shared" si="2"/>
        <v>8439.2000000000007</v>
      </c>
      <c r="Q10" s="91">
        <f t="shared" si="3"/>
        <v>4219.6000000000004</v>
      </c>
      <c r="R10" s="92">
        <f t="shared" si="4"/>
        <v>1425.6000000000004</v>
      </c>
      <c r="S10" s="93">
        <f t="shared" si="4"/>
        <v>712.80000000000018</v>
      </c>
      <c r="T10" s="94">
        <f t="shared" si="5"/>
        <v>9864.8000000000011</v>
      </c>
      <c r="U10" s="95">
        <f t="shared" si="6"/>
        <v>4932.4000000000005</v>
      </c>
      <c r="V10" s="92">
        <f t="shared" si="7"/>
        <v>202.4</v>
      </c>
      <c r="W10" s="96">
        <f t="shared" si="8"/>
        <v>101.2</v>
      </c>
      <c r="X10" s="97">
        <f t="shared" si="9"/>
        <v>8641.6</v>
      </c>
      <c r="Y10" s="95">
        <f t="shared" si="9"/>
        <v>4320.8</v>
      </c>
      <c r="Z10" s="97">
        <f t="shared" si="10"/>
        <v>10067.200000000001</v>
      </c>
      <c r="AA10" s="98">
        <f t="shared" si="10"/>
        <v>5033.6000000000004</v>
      </c>
      <c r="AB10" s="99">
        <f>K10*AB6</f>
        <v>16104</v>
      </c>
      <c r="AC10" s="100">
        <f t="shared" ref="AC10:AC41" si="12">AB10/2</f>
        <v>8052</v>
      </c>
      <c r="AD10" s="101">
        <v>88000</v>
      </c>
    </row>
    <row r="11" spans="2:32" s="38" customFormat="1" ht="23.1" customHeight="1" thickTop="1">
      <c r="B11" s="38">
        <f t="shared" si="0"/>
        <v>6</v>
      </c>
      <c r="C11" s="39" t="s">
        <v>35</v>
      </c>
      <c r="D11" s="40">
        <v>9.7500000000000003E-2</v>
      </c>
      <c r="E11" s="40">
        <v>3.3799999999999997E-2</v>
      </c>
      <c r="F11" s="40">
        <v>6.3700000000000007E-2</v>
      </c>
      <c r="G11" s="41"/>
      <c r="I11" s="42">
        <f t="shared" si="11"/>
        <v>5</v>
      </c>
      <c r="J11" s="43">
        <f t="shared" si="11"/>
        <v>2</v>
      </c>
      <c r="K11" s="44">
        <v>98000</v>
      </c>
      <c r="L11" s="45">
        <f t="shared" si="1"/>
        <v>3270</v>
      </c>
      <c r="M11" s="102">
        <f>O10</f>
        <v>93000</v>
      </c>
      <c r="N11" s="103" t="s">
        <v>32</v>
      </c>
      <c r="O11" s="104">
        <v>101000</v>
      </c>
      <c r="P11" s="46">
        <f t="shared" si="2"/>
        <v>9398.2000000000007</v>
      </c>
      <c r="Q11" s="47">
        <f t="shared" si="3"/>
        <v>4699.1000000000004</v>
      </c>
      <c r="R11" s="48">
        <f t="shared" si="4"/>
        <v>1587.6000000000004</v>
      </c>
      <c r="S11" s="49">
        <f t="shared" si="4"/>
        <v>793.80000000000018</v>
      </c>
      <c r="T11" s="46">
        <f t="shared" si="5"/>
        <v>10985.800000000001</v>
      </c>
      <c r="U11" s="47">
        <f t="shared" si="6"/>
        <v>5492.9000000000005</v>
      </c>
      <c r="V11" s="48">
        <f t="shared" si="7"/>
        <v>225.4</v>
      </c>
      <c r="W11" s="50">
        <f t="shared" si="8"/>
        <v>112.7</v>
      </c>
      <c r="X11" s="48">
        <f t="shared" si="9"/>
        <v>9623.6</v>
      </c>
      <c r="Y11" s="47">
        <f t="shared" si="9"/>
        <v>4811.8</v>
      </c>
      <c r="Z11" s="48">
        <f t="shared" si="10"/>
        <v>11211.2</v>
      </c>
      <c r="AA11" s="50">
        <f t="shared" si="10"/>
        <v>5605.6</v>
      </c>
      <c r="AB11" s="105">
        <f>K11*AB6</f>
        <v>17934</v>
      </c>
      <c r="AC11" s="49">
        <f t="shared" si="12"/>
        <v>8967</v>
      </c>
      <c r="AD11" s="106">
        <v>98000</v>
      </c>
    </row>
    <row r="12" spans="2:32" s="38" customFormat="1" ht="23.1" customHeight="1">
      <c r="B12" s="38">
        <f t="shared" si="0"/>
        <v>7</v>
      </c>
      <c r="C12" s="39" t="s">
        <v>36</v>
      </c>
      <c r="D12" s="40">
        <v>9.5000000000000001E-2</v>
      </c>
      <c r="E12" s="40">
        <v>3.3799999999999997E-2</v>
      </c>
      <c r="F12" s="40">
        <v>6.2399999999999997E-2</v>
      </c>
      <c r="G12" s="41"/>
      <c r="I12" s="54">
        <f t="shared" si="11"/>
        <v>6</v>
      </c>
      <c r="J12" s="55">
        <f t="shared" si="11"/>
        <v>3</v>
      </c>
      <c r="K12" s="56">
        <v>104000</v>
      </c>
      <c r="L12" s="57">
        <f t="shared" si="1"/>
        <v>3470</v>
      </c>
      <c r="M12" s="58">
        <v>101000</v>
      </c>
      <c r="N12" s="59" t="s">
        <v>32</v>
      </c>
      <c r="O12" s="60">
        <v>107000</v>
      </c>
      <c r="P12" s="61">
        <f t="shared" si="2"/>
        <v>9973.6</v>
      </c>
      <c r="Q12" s="62">
        <f t="shared" si="3"/>
        <v>4986.8</v>
      </c>
      <c r="R12" s="63">
        <f t="shared" si="4"/>
        <v>1684.7999999999993</v>
      </c>
      <c r="S12" s="64">
        <f t="shared" si="4"/>
        <v>842.39999999999964</v>
      </c>
      <c r="T12" s="65">
        <f t="shared" si="5"/>
        <v>11658.4</v>
      </c>
      <c r="U12" s="66">
        <f t="shared" si="6"/>
        <v>5829.2</v>
      </c>
      <c r="V12" s="63">
        <f t="shared" si="7"/>
        <v>239.2</v>
      </c>
      <c r="W12" s="67">
        <f t="shared" si="8"/>
        <v>119.6</v>
      </c>
      <c r="X12" s="68">
        <f t="shared" si="9"/>
        <v>10212.800000000001</v>
      </c>
      <c r="Y12" s="66">
        <f t="shared" si="9"/>
        <v>5106.4000000000005</v>
      </c>
      <c r="Z12" s="68">
        <f t="shared" si="10"/>
        <v>11897.6</v>
      </c>
      <c r="AA12" s="69">
        <f t="shared" si="10"/>
        <v>5948.8</v>
      </c>
      <c r="AB12" s="107">
        <f>K12*AB6</f>
        <v>19032</v>
      </c>
      <c r="AC12" s="64">
        <f t="shared" si="12"/>
        <v>9516</v>
      </c>
      <c r="AD12" s="70">
        <v>104000</v>
      </c>
    </row>
    <row r="13" spans="2:32" s="38" customFormat="1" ht="23.1" customHeight="1">
      <c r="B13" s="38">
        <f t="shared" si="0"/>
        <v>8</v>
      </c>
      <c r="C13" s="39" t="s">
        <v>37</v>
      </c>
      <c r="D13" s="40">
        <v>9.5200000000000007E-2</v>
      </c>
      <c r="E13" s="40">
        <v>3.3799999999999997E-2</v>
      </c>
      <c r="F13" s="40">
        <v>6.2899999999999998E-2</v>
      </c>
      <c r="G13" s="41"/>
      <c r="I13" s="71">
        <f t="shared" si="11"/>
        <v>7</v>
      </c>
      <c r="J13" s="72">
        <f t="shared" si="11"/>
        <v>4</v>
      </c>
      <c r="K13" s="73">
        <v>110000</v>
      </c>
      <c r="L13" s="74">
        <f t="shared" si="1"/>
        <v>3670</v>
      </c>
      <c r="M13" s="75">
        <v>107000</v>
      </c>
      <c r="N13" s="76" t="s">
        <v>32</v>
      </c>
      <c r="O13" s="77">
        <v>114000</v>
      </c>
      <c r="P13" s="78">
        <f t="shared" si="2"/>
        <v>10549</v>
      </c>
      <c r="Q13" s="79">
        <f t="shared" si="3"/>
        <v>5274.5</v>
      </c>
      <c r="R13" s="80">
        <f t="shared" si="4"/>
        <v>1782</v>
      </c>
      <c r="S13" s="81">
        <f t="shared" si="4"/>
        <v>891</v>
      </c>
      <c r="T13" s="78">
        <f t="shared" si="5"/>
        <v>12331</v>
      </c>
      <c r="U13" s="79">
        <f t="shared" si="6"/>
        <v>6165.5</v>
      </c>
      <c r="V13" s="80">
        <f t="shared" si="7"/>
        <v>253</v>
      </c>
      <c r="W13" s="82">
        <f t="shared" si="8"/>
        <v>126.5</v>
      </c>
      <c r="X13" s="80">
        <f t="shared" si="9"/>
        <v>10802</v>
      </c>
      <c r="Y13" s="79">
        <f t="shared" si="9"/>
        <v>5401</v>
      </c>
      <c r="Z13" s="80">
        <f t="shared" si="10"/>
        <v>12584</v>
      </c>
      <c r="AA13" s="82">
        <f t="shared" si="10"/>
        <v>6292</v>
      </c>
      <c r="AB13" s="108">
        <f>K13*AB6</f>
        <v>20130</v>
      </c>
      <c r="AC13" s="81">
        <f t="shared" si="12"/>
        <v>10065</v>
      </c>
      <c r="AD13" s="53">
        <v>110000</v>
      </c>
    </row>
    <row r="14" spans="2:32" s="38" customFormat="1" ht="23.1" customHeight="1">
      <c r="B14" s="38">
        <f t="shared" si="0"/>
        <v>9</v>
      </c>
      <c r="C14" s="39" t="s">
        <v>38</v>
      </c>
      <c r="D14" s="40">
        <v>9.8199999999999996E-2</v>
      </c>
      <c r="E14" s="40">
        <v>3.3799999999999997E-2</v>
      </c>
      <c r="F14" s="40">
        <v>6.4399999999999999E-2</v>
      </c>
      <c r="G14" s="41"/>
      <c r="I14" s="54">
        <f t="shared" si="11"/>
        <v>8</v>
      </c>
      <c r="J14" s="55">
        <f t="shared" si="11"/>
        <v>5</v>
      </c>
      <c r="K14" s="109">
        <v>118000</v>
      </c>
      <c r="L14" s="110">
        <f t="shared" si="1"/>
        <v>3930</v>
      </c>
      <c r="M14" s="111">
        <v>114000</v>
      </c>
      <c r="N14" s="59" t="s">
        <v>32</v>
      </c>
      <c r="O14" s="112">
        <v>122000</v>
      </c>
      <c r="P14" s="61">
        <f t="shared" si="2"/>
        <v>11316.2</v>
      </c>
      <c r="Q14" s="62">
        <f t="shared" si="3"/>
        <v>5658.1</v>
      </c>
      <c r="R14" s="63">
        <f t="shared" si="4"/>
        <v>1911.6000000000004</v>
      </c>
      <c r="S14" s="64">
        <f t="shared" si="4"/>
        <v>955.80000000000018</v>
      </c>
      <c r="T14" s="65">
        <f t="shared" si="5"/>
        <v>13227.800000000001</v>
      </c>
      <c r="U14" s="66">
        <f t="shared" si="6"/>
        <v>6613.9000000000005</v>
      </c>
      <c r="V14" s="63">
        <f t="shared" si="7"/>
        <v>271.39999999999998</v>
      </c>
      <c r="W14" s="67">
        <f t="shared" si="8"/>
        <v>135.69999999999999</v>
      </c>
      <c r="X14" s="68">
        <f t="shared" si="9"/>
        <v>11587.6</v>
      </c>
      <c r="Y14" s="66">
        <f t="shared" si="9"/>
        <v>5793.8</v>
      </c>
      <c r="Z14" s="68">
        <f t="shared" si="10"/>
        <v>13499.2</v>
      </c>
      <c r="AA14" s="69">
        <f t="shared" si="10"/>
        <v>6749.6</v>
      </c>
      <c r="AB14" s="113">
        <f>K14*AB6</f>
        <v>21594</v>
      </c>
      <c r="AC14" s="114">
        <f t="shared" si="12"/>
        <v>10797</v>
      </c>
      <c r="AD14" s="115">
        <v>118000</v>
      </c>
    </row>
    <row r="15" spans="2:32" s="38" customFormat="1" ht="23.1" customHeight="1">
      <c r="B15" s="116">
        <f t="shared" si="0"/>
        <v>10</v>
      </c>
      <c r="C15" s="39" t="s">
        <v>39</v>
      </c>
      <c r="D15" s="40">
        <v>9.6799999999999997E-2</v>
      </c>
      <c r="E15" s="40">
        <v>3.3799999999999997E-2</v>
      </c>
      <c r="F15" s="40">
        <v>6.3899999999999998E-2</v>
      </c>
      <c r="G15" s="41"/>
      <c r="I15" s="71">
        <f t="shared" si="11"/>
        <v>9</v>
      </c>
      <c r="J15" s="72">
        <f t="shared" si="11"/>
        <v>6</v>
      </c>
      <c r="K15" s="73">
        <v>126000</v>
      </c>
      <c r="L15" s="74">
        <f t="shared" si="1"/>
        <v>4200</v>
      </c>
      <c r="M15" s="75">
        <v>122000</v>
      </c>
      <c r="N15" s="76" t="s">
        <v>32</v>
      </c>
      <c r="O15" s="77">
        <v>130000</v>
      </c>
      <c r="P15" s="78">
        <f t="shared" si="2"/>
        <v>12083.4</v>
      </c>
      <c r="Q15" s="79">
        <f t="shared" si="3"/>
        <v>6041.7</v>
      </c>
      <c r="R15" s="80">
        <f t="shared" si="4"/>
        <v>2041.2000000000007</v>
      </c>
      <c r="S15" s="81">
        <f t="shared" si="4"/>
        <v>1020.6000000000004</v>
      </c>
      <c r="T15" s="78">
        <f t="shared" si="5"/>
        <v>14124.6</v>
      </c>
      <c r="U15" s="79">
        <f t="shared" si="6"/>
        <v>7062.3</v>
      </c>
      <c r="V15" s="80">
        <f t="shared" si="7"/>
        <v>289.8</v>
      </c>
      <c r="W15" s="82">
        <f t="shared" si="8"/>
        <v>144.9</v>
      </c>
      <c r="X15" s="80">
        <f t="shared" si="9"/>
        <v>12373.199999999999</v>
      </c>
      <c r="Y15" s="79">
        <f t="shared" si="9"/>
        <v>6186.5999999999995</v>
      </c>
      <c r="Z15" s="80">
        <f t="shared" si="10"/>
        <v>14414.4</v>
      </c>
      <c r="AA15" s="82">
        <f t="shared" si="10"/>
        <v>7207.2</v>
      </c>
      <c r="AB15" s="108">
        <f>K15*AB6</f>
        <v>23058</v>
      </c>
      <c r="AC15" s="81">
        <f t="shared" si="12"/>
        <v>11529</v>
      </c>
      <c r="AD15" s="53">
        <v>126000</v>
      </c>
    </row>
    <row r="16" spans="2:32" s="38" customFormat="1" ht="23.1" customHeight="1">
      <c r="B16" s="38">
        <f t="shared" si="0"/>
        <v>11</v>
      </c>
      <c r="C16" s="39" t="s">
        <v>40</v>
      </c>
      <c r="D16" s="40">
        <v>9.6699999999999994E-2</v>
      </c>
      <c r="E16" s="40">
        <v>3.3799999999999997E-2</v>
      </c>
      <c r="F16" s="40">
        <v>6.3799999999999996E-2</v>
      </c>
      <c r="G16" s="41"/>
      <c r="I16" s="54">
        <f t="shared" si="11"/>
        <v>10</v>
      </c>
      <c r="J16" s="55">
        <f t="shared" si="11"/>
        <v>7</v>
      </c>
      <c r="K16" s="56">
        <v>134000</v>
      </c>
      <c r="L16" s="57">
        <f t="shared" si="1"/>
        <v>4470</v>
      </c>
      <c r="M16" s="58">
        <v>130000</v>
      </c>
      <c r="N16" s="59" t="s">
        <v>32</v>
      </c>
      <c r="O16" s="60">
        <v>138000</v>
      </c>
      <c r="P16" s="61">
        <f t="shared" si="2"/>
        <v>12850.6</v>
      </c>
      <c r="Q16" s="62">
        <f t="shared" si="3"/>
        <v>6425.3</v>
      </c>
      <c r="R16" s="63">
        <f t="shared" si="4"/>
        <v>2170.8000000000011</v>
      </c>
      <c r="S16" s="64">
        <f t="shared" si="4"/>
        <v>1085.4000000000005</v>
      </c>
      <c r="T16" s="65">
        <f t="shared" si="5"/>
        <v>15021.400000000001</v>
      </c>
      <c r="U16" s="66">
        <f t="shared" si="6"/>
        <v>7510.7000000000007</v>
      </c>
      <c r="V16" s="63">
        <f t="shared" si="7"/>
        <v>308.2</v>
      </c>
      <c r="W16" s="67">
        <f t="shared" si="8"/>
        <v>154.1</v>
      </c>
      <c r="X16" s="68">
        <f t="shared" si="9"/>
        <v>13158.800000000001</v>
      </c>
      <c r="Y16" s="66">
        <f t="shared" si="9"/>
        <v>6579.4000000000005</v>
      </c>
      <c r="Z16" s="68">
        <f t="shared" si="10"/>
        <v>15329.600000000002</v>
      </c>
      <c r="AA16" s="69">
        <f t="shared" si="10"/>
        <v>7664.8000000000011</v>
      </c>
      <c r="AB16" s="107">
        <f>K16*AB6</f>
        <v>24522</v>
      </c>
      <c r="AC16" s="64">
        <f t="shared" si="12"/>
        <v>12261</v>
      </c>
      <c r="AD16" s="70">
        <v>134000</v>
      </c>
    </row>
    <row r="17" spans="2:30" s="38" customFormat="1" ht="23.1" customHeight="1">
      <c r="B17" s="38">
        <f t="shared" si="0"/>
        <v>12</v>
      </c>
      <c r="C17" s="39" t="s">
        <v>41</v>
      </c>
      <c r="D17" s="40">
        <v>9.7299999999999998E-2</v>
      </c>
      <c r="E17" s="40">
        <v>3.3799999999999997E-2</v>
      </c>
      <c r="F17" s="40">
        <v>6.4100000000000004E-2</v>
      </c>
      <c r="G17" s="41"/>
      <c r="I17" s="71">
        <f t="shared" si="11"/>
        <v>11</v>
      </c>
      <c r="J17" s="72">
        <f t="shared" si="11"/>
        <v>8</v>
      </c>
      <c r="K17" s="73">
        <v>142000</v>
      </c>
      <c r="L17" s="74">
        <f t="shared" si="1"/>
        <v>4730</v>
      </c>
      <c r="M17" s="75">
        <v>138000</v>
      </c>
      <c r="N17" s="76" t="s">
        <v>32</v>
      </c>
      <c r="O17" s="77">
        <v>146000</v>
      </c>
      <c r="P17" s="78">
        <f t="shared" si="2"/>
        <v>13617.8</v>
      </c>
      <c r="Q17" s="79">
        <f t="shared" si="3"/>
        <v>6808.9</v>
      </c>
      <c r="R17" s="80">
        <f t="shared" si="4"/>
        <v>2300.4000000000015</v>
      </c>
      <c r="S17" s="81">
        <f t="shared" si="4"/>
        <v>1150.2000000000007</v>
      </c>
      <c r="T17" s="78">
        <f t="shared" si="5"/>
        <v>15918.2</v>
      </c>
      <c r="U17" s="79">
        <f t="shared" si="6"/>
        <v>7959.1</v>
      </c>
      <c r="V17" s="80">
        <f t="shared" si="7"/>
        <v>326.60000000000002</v>
      </c>
      <c r="W17" s="82">
        <f t="shared" si="8"/>
        <v>163.30000000000001</v>
      </c>
      <c r="X17" s="80">
        <f t="shared" si="9"/>
        <v>13944.4</v>
      </c>
      <c r="Y17" s="79">
        <f t="shared" si="9"/>
        <v>6972.2</v>
      </c>
      <c r="Z17" s="80">
        <f t="shared" si="10"/>
        <v>16244.800000000001</v>
      </c>
      <c r="AA17" s="82">
        <f t="shared" si="10"/>
        <v>8122.4000000000005</v>
      </c>
      <c r="AB17" s="108">
        <f>K17*AB6</f>
        <v>25986</v>
      </c>
      <c r="AC17" s="81">
        <f t="shared" si="12"/>
        <v>12993</v>
      </c>
      <c r="AD17" s="53">
        <v>142000</v>
      </c>
    </row>
    <row r="18" spans="2:30" s="38" customFormat="1" ht="23.1" customHeight="1">
      <c r="B18" s="38">
        <f t="shared" si="0"/>
        <v>13</v>
      </c>
      <c r="C18" s="39" t="s">
        <v>42</v>
      </c>
      <c r="D18" s="40">
        <v>9.8500000000000004E-2</v>
      </c>
      <c r="E18" s="40">
        <v>3.3799999999999997E-2</v>
      </c>
      <c r="F18" s="40">
        <v>6.5299999999999997E-2</v>
      </c>
      <c r="G18" s="41"/>
      <c r="I18" s="54">
        <f t="shared" si="11"/>
        <v>12</v>
      </c>
      <c r="J18" s="55">
        <f t="shared" si="11"/>
        <v>9</v>
      </c>
      <c r="K18" s="56">
        <v>150000</v>
      </c>
      <c r="L18" s="57">
        <f t="shared" si="1"/>
        <v>5000</v>
      </c>
      <c r="M18" s="58">
        <v>146000</v>
      </c>
      <c r="N18" s="59" t="s">
        <v>32</v>
      </c>
      <c r="O18" s="60">
        <v>155000</v>
      </c>
      <c r="P18" s="61">
        <f t="shared" si="2"/>
        <v>14385</v>
      </c>
      <c r="Q18" s="62">
        <f t="shared" si="3"/>
        <v>7192.5</v>
      </c>
      <c r="R18" s="63">
        <f t="shared" si="4"/>
        <v>2430</v>
      </c>
      <c r="S18" s="64">
        <f t="shared" si="4"/>
        <v>1215</v>
      </c>
      <c r="T18" s="65">
        <f t="shared" si="5"/>
        <v>16815</v>
      </c>
      <c r="U18" s="66">
        <f t="shared" si="6"/>
        <v>8407.5</v>
      </c>
      <c r="V18" s="63">
        <f t="shared" si="7"/>
        <v>345</v>
      </c>
      <c r="W18" s="67">
        <f t="shared" si="8"/>
        <v>172.5</v>
      </c>
      <c r="X18" s="68">
        <f t="shared" si="9"/>
        <v>14730</v>
      </c>
      <c r="Y18" s="66">
        <f t="shared" si="9"/>
        <v>7365</v>
      </c>
      <c r="Z18" s="68">
        <f t="shared" si="10"/>
        <v>17160</v>
      </c>
      <c r="AA18" s="69">
        <f t="shared" si="10"/>
        <v>8580</v>
      </c>
      <c r="AB18" s="107">
        <f>K18*AB6</f>
        <v>27450</v>
      </c>
      <c r="AC18" s="64">
        <f t="shared" si="12"/>
        <v>13725</v>
      </c>
      <c r="AD18" s="70">
        <v>150000</v>
      </c>
    </row>
    <row r="19" spans="2:30" s="38" customFormat="1" ht="23.1" customHeight="1">
      <c r="B19" s="38">
        <f t="shared" si="0"/>
        <v>14</v>
      </c>
      <c r="C19" s="39" t="s">
        <v>43</v>
      </c>
      <c r="D19" s="40">
        <v>9.9199999999999997E-2</v>
      </c>
      <c r="E19" s="40">
        <v>3.3799999999999997E-2</v>
      </c>
      <c r="F19" s="40">
        <v>6.54E-2</v>
      </c>
      <c r="G19" s="41"/>
      <c r="I19" s="71">
        <f t="shared" si="11"/>
        <v>13</v>
      </c>
      <c r="J19" s="72">
        <f t="shared" si="11"/>
        <v>10</v>
      </c>
      <c r="K19" s="73">
        <v>160000</v>
      </c>
      <c r="L19" s="74">
        <f t="shared" si="1"/>
        <v>5330</v>
      </c>
      <c r="M19" s="75">
        <v>155000</v>
      </c>
      <c r="N19" s="76" t="s">
        <v>32</v>
      </c>
      <c r="O19" s="77">
        <v>165000</v>
      </c>
      <c r="P19" s="78">
        <f t="shared" si="2"/>
        <v>15344</v>
      </c>
      <c r="Q19" s="79">
        <f t="shared" si="3"/>
        <v>7672</v>
      </c>
      <c r="R19" s="80">
        <f t="shared" si="4"/>
        <v>2592</v>
      </c>
      <c r="S19" s="81">
        <f t="shared" si="4"/>
        <v>1296</v>
      </c>
      <c r="T19" s="78">
        <f t="shared" si="5"/>
        <v>17936</v>
      </c>
      <c r="U19" s="79">
        <f t="shared" si="6"/>
        <v>8968</v>
      </c>
      <c r="V19" s="80">
        <f t="shared" si="7"/>
        <v>368</v>
      </c>
      <c r="W19" s="82">
        <f t="shared" si="8"/>
        <v>184</v>
      </c>
      <c r="X19" s="80">
        <f t="shared" si="9"/>
        <v>15712</v>
      </c>
      <c r="Y19" s="79">
        <f t="shared" si="9"/>
        <v>7856</v>
      </c>
      <c r="Z19" s="80">
        <f t="shared" si="10"/>
        <v>18304</v>
      </c>
      <c r="AA19" s="82">
        <f t="shared" si="10"/>
        <v>9152</v>
      </c>
      <c r="AB19" s="108">
        <f>K19*AB6</f>
        <v>29280</v>
      </c>
      <c r="AC19" s="81">
        <f t="shared" si="12"/>
        <v>14640</v>
      </c>
      <c r="AD19" s="53">
        <v>160000</v>
      </c>
    </row>
    <row r="20" spans="2:30" s="38" customFormat="1" ht="23.1" customHeight="1">
      <c r="B20" s="38">
        <f t="shared" si="0"/>
        <v>15</v>
      </c>
      <c r="C20" s="39" t="s">
        <v>44</v>
      </c>
      <c r="D20" s="40">
        <v>9.2100000000000001E-2</v>
      </c>
      <c r="E20" s="40">
        <v>3.3799999999999997E-2</v>
      </c>
      <c r="F20" s="40">
        <v>6.1699999999999998E-2</v>
      </c>
      <c r="G20" s="41"/>
      <c r="I20" s="54">
        <f t="shared" si="11"/>
        <v>14</v>
      </c>
      <c r="J20" s="55">
        <f t="shared" si="11"/>
        <v>11</v>
      </c>
      <c r="K20" s="117">
        <v>170000</v>
      </c>
      <c r="L20" s="118">
        <f t="shared" si="1"/>
        <v>5670</v>
      </c>
      <c r="M20" s="119">
        <v>165000</v>
      </c>
      <c r="N20" s="59" t="s">
        <v>32</v>
      </c>
      <c r="O20" s="120">
        <v>175000</v>
      </c>
      <c r="P20" s="61">
        <f t="shared" si="2"/>
        <v>16303</v>
      </c>
      <c r="Q20" s="62">
        <f t="shared" si="3"/>
        <v>8151.5</v>
      </c>
      <c r="R20" s="63">
        <f t="shared" si="4"/>
        <v>2754</v>
      </c>
      <c r="S20" s="64">
        <f t="shared" si="4"/>
        <v>1377</v>
      </c>
      <c r="T20" s="65">
        <f t="shared" si="5"/>
        <v>19057</v>
      </c>
      <c r="U20" s="66">
        <f t="shared" si="6"/>
        <v>9528.5</v>
      </c>
      <c r="V20" s="63">
        <f t="shared" si="7"/>
        <v>391</v>
      </c>
      <c r="W20" s="67">
        <f t="shared" si="8"/>
        <v>195.5</v>
      </c>
      <c r="X20" s="68">
        <f t="shared" si="9"/>
        <v>16694</v>
      </c>
      <c r="Y20" s="66">
        <f t="shared" si="9"/>
        <v>8347</v>
      </c>
      <c r="Z20" s="68">
        <f t="shared" si="10"/>
        <v>19448</v>
      </c>
      <c r="AA20" s="69">
        <f t="shared" si="10"/>
        <v>9724</v>
      </c>
      <c r="AB20" s="121">
        <f>K20*AB6</f>
        <v>31110</v>
      </c>
      <c r="AC20" s="122">
        <f t="shared" si="12"/>
        <v>15555</v>
      </c>
      <c r="AD20" s="123">
        <v>170000</v>
      </c>
    </row>
    <row r="21" spans="2:30" s="38" customFormat="1" ht="23.1" customHeight="1">
      <c r="B21" s="38">
        <f t="shared" si="0"/>
        <v>16</v>
      </c>
      <c r="C21" s="39" t="s">
        <v>45</v>
      </c>
      <c r="D21" s="40">
        <v>9.5899999999999999E-2</v>
      </c>
      <c r="E21" s="40">
        <v>3.3799999999999997E-2</v>
      </c>
      <c r="F21" s="40">
        <v>6.2700000000000006E-2</v>
      </c>
      <c r="G21" s="41"/>
      <c r="I21" s="71">
        <f t="shared" si="11"/>
        <v>15</v>
      </c>
      <c r="J21" s="72">
        <f t="shared" si="11"/>
        <v>12</v>
      </c>
      <c r="K21" s="73">
        <v>180000</v>
      </c>
      <c r="L21" s="74">
        <f t="shared" si="1"/>
        <v>6000</v>
      </c>
      <c r="M21" s="75">
        <v>175000</v>
      </c>
      <c r="N21" s="76" t="s">
        <v>32</v>
      </c>
      <c r="O21" s="77">
        <v>185000</v>
      </c>
      <c r="P21" s="78">
        <f t="shared" si="2"/>
        <v>17262</v>
      </c>
      <c r="Q21" s="79">
        <f t="shared" si="3"/>
        <v>8631</v>
      </c>
      <c r="R21" s="80">
        <f t="shared" si="4"/>
        <v>2916</v>
      </c>
      <c r="S21" s="81">
        <f t="shared" si="4"/>
        <v>1458</v>
      </c>
      <c r="T21" s="78">
        <f t="shared" si="5"/>
        <v>20178</v>
      </c>
      <c r="U21" s="79">
        <f t="shared" si="6"/>
        <v>10089</v>
      </c>
      <c r="V21" s="80">
        <f t="shared" si="7"/>
        <v>414</v>
      </c>
      <c r="W21" s="82">
        <f t="shared" si="8"/>
        <v>207</v>
      </c>
      <c r="X21" s="80">
        <f t="shared" si="9"/>
        <v>17676</v>
      </c>
      <c r="Y21" s="79">
        <f t="shared" si="9"/>
        <v>8838</v>
      </c>
      <c r="Z21" s="80">
        <f t="shared" si="10"/>
        <v>20592</v>
      </c>
      <c r="AA21" s="82">
        <f t="shared" si="10"/>
        <v>10296</v>
      </c>
      <c r="AB21" s="108">
        <f>K21*AB6</f>
        <v>32940</v>
      </c>
      <c r="AC21" s="81">
        <f t="shared" si="12"/>
        <v>16470</v>
      </c>
      <c r="AD21" s="53">
        <v>180000</v>
      </c>
    </row>
    <row r="22" spans="2:30" s="38" customFormat="1" ht="23.1" customHeight="1">
      <c r="B22" s="38">
        <f t="shared" si="0"/>
        <v>17</v>
      </c>
      <c r="C22" s="39" t="s">
        <v>46</v>
      </c>
      <c r="D22" s="40">
        <v>9.7000000000000003E-2</v>
      </c>
      <c r="E22" s="40">
        <v>3.3799999999999997E-2</v>
      </c>
      <c r="F22" s="40">
        <v>6.5000000000000002E-2</v>
      </c>
      <c r="G22" s="41"/>
      <c r="I22" s="54">
        <f t="shared" si="11"/>
        <v>16</v>
      </c>
      <c r="J22" s="55">
        <f t="shared" si="11"/>
        <v>13</v>
      </c>
      <c r="K22" s="56">
        <v>190000</v>
      </c>
      <c r="L22" s="57">
        <f t="shared" si="1"/>
        <v>6330</v>
      </c>
      <c r="M22" s="58">
        <v>185000</v>
      </c>
      <c r="N22" s="59" t="s">
        <v>32</v>
      </c>
      <c r="O22" s="60">
        <v>195000</v>
      </c>
      <c r="P22" s="61">
        <f t="shared" si="2"/>
        <v>18221</v>
      </c>
      <c r="Q22" s="62">
        <f t="shared" si="3"/>
        <v>9110.5</v>
      </c>
      <c r="R22" s="63">
        <f t="shared" si="4"/>
        <v>3078</v>
      </c>
      <c r="S22" s="64">
        <f t="shared" si="4"/>
        <v>1539</v>
      </c>
      <c r="T22" s="65">
        <f t="shared" si="5"/>
        <v>21299</v>
      </c>
      <c r="U22" s="66">
        <f t="shared" si="6"/>
        <v>10649.5</v>
      </c>
      <c r="V22" s="63">
        <f t="shared" si="7"/>
        <v>437</v>
      </c>
      <c r="W22" s="67">
        <f t="shared" si="8"/>
        <v>218.5</v>
      </c>
      <c r="X22" s="68">
        <f t="shared" si="9"/>
        <v>18658</v>
      </c>
      <c r="Y22" s="66">
        <f t="shared" si="9"/>
        <v>9329</v>
      </c>
      <c r="Z22" s="68">
        <f t="shared" si="10"/>
        <v>21736</v>
      </c>
      <c r="AA22" s="69">
        <f t="shared" si="10"/>
        <v>10868</v>
      </c>
      <c r="AB22" s="107">
        <f>K22*AB6</f>
        <v>34770</v>
      </c>
      <c r="AC22" s="64">
        <f t="shared" si="12"/>
        <v>17385</v>
      </c>
      <c r="AD22" s="70">
        <v>190000</v>
      </c>
    </row>
    <row r="23" spans="2:30" s="38" customFormat="1" ht="23.1" customHeight="1">
      <c r="B23" s="116">
        <f t="shared" si="0"/>
        <v>18</v>
      </c>
      <c r="C23" s="39" t="s">
        <v>16</v>
      </c>
      <c r="D23" s="40">
        <v>9.7100000000000006E-2</v>
      </c>
      <c r="E23" s="40">
        <v>3.3799999999999997E-2</v>
      </c>
      <c r="F23" s="40">
        <v>6.5600000000000006E-2</v>
      </c>
      <c r="G23" s="41"/>
      <c r="I23" s="71">
        <f t="shared" si="11"/>
        <v>17</v>
      </c>
      <c r="J23" s="72">
        <f t="shared" si="11"/>
        <v>14</v>
      </c>
      <c r="K23" s="73">
        <v>200000</v>
      </c>
      <c r="L23" s="74">
        <f t="shared" si="1"/>
        <v>6670</v>
      </c>
      <c r="M23" s="75">
        <v>195000</v>
      </c>
      <c r="N23" s="76" t="s">
        <v>32</v>
      </c>
      <c r="O23" s="77">
        <v>210000</v>
      </c>
      <c r="P23" s="78">
        <f t="shared" si="2"/>
        <v>19180</v>
      </c>
      <c r="Q23" s="79">
        <f t="shared" si="3"/>
        <v>9590</v>
      </c>
      <c r="R23" s="80">
        <f t="shared" si="4"/>
        <v>3240</v>
      </c>
      <c r="S23" s="81">
        <f t="shared" si="4"/>
        <v>1620</v>
      </c>
      <c r="T23" s="78">
        <f t="shared" si="5"/>
        <v>22420</v>
      </c>
      <c r="U23" s="79">
        <f t="shared" si="6"/>
        <v>11210</v>
      </c>
      <c r="V23" s="80">
        <f t="shared" si="7"/>
        <v>460</v>
      </c>
      <c r="W23" s="82">
        <f t="shared" si="8"/>
        <v>230</v>
      </c>
      <c r="X23" s="80">
        <f t="shared" si="9"/>
        <v>19640</v>
      </c>
      <c r="Y23" s="79">
        <f t="shared" si="9"/>
        <v>9820</v>
      </c>
      <c r="Z23" s="80">
        <f t="shared" si="10"/>
        <v>22880</v>
      </c>
      <c r="AA23" s="82">
        <f t="shared" si="10"/>
        <v>11440</v>
      </c>
      <c r="AB23" s="108">
        <f>K23*AB6</f>
        <v>36600</v>
      </c>
      <c r="AC23" s="81">
        <f t="shared" si="12"/>
        <v>18300</v>
      </c>
      <c r="AD23" s="53">
        <v>200000</v>
      </c>
    </row>
    <row r="24" spans="2:30" s="38" customFormat="1" ht="23.1" customHeight="1">
      <c r="B24" s="38">
        <f t="shared" si="0"/>
        <v>19</v>
      </c>
      <c r="C24" s="39" t="s">
        <v>47</v>
      </c>
      <c r="D24" s="40">
        <v>9.5500000000000002E-2</v>
      </c>
      <c r="E24" s="40">
        <v>3.3799999999999997E-2</v>
      </c>
      <c r="F24" s="40">
        <v>6.5100000000000005E-2</v>
      </c>
      <c r="G24" s="41"/>
      <c r="I24" s="54">
        <f t="shared" ref="I24:J39" si="13">I23+1</f>
        <v>18</v>
      </c>
      <c r="J24" s="55">
        <f t="shared" si="13"/>
        <v>15</v>
      </c>
      <c r="K24" s="56">
        <v>220000</v>
      </c>
      <c r="L24" s="57">
        <f t="shared" si="1"/>
        <v>7330</v>
      </c>
      <c r="M24" s="58">
        <v>210000</v>
      </c>
      <c r="N24" s="59" t="s">
        <v>32</v>
      </c>
      <c r="O24" s="60">
        <v>230000</v>
      </c>
      <c r="P24" s="61">
        <f t="shared" si="2"/>
        <v>21098</v>
      </c>
      <c r="Q24" s="62">
        <f t="shared" si="3"/>
        <v>10549</v>
      </c>
      <c r="R24" s="63">
        <f t="shared" si="4"/>
        <v>3564</v>
      </c>
      <c r="S24" s="64">
        <f t="shared" si="4"/>
        <v>1782</v>
      </c>
      <c r="T24" s="65">
        <f t="shared" si="5"/>
        <v>24662</v>
      </c>
      <c r="U24" s="66">
        <f t="shared" si="6"/>
        <v>12331</v>
      </c>
      <c r="V24" s="63">
        <f t="shared" si="7"/>
        <v>506</v>
      </c>
      <c r="W24" s="67">
        <f t="shared" si="8"/>
        <v>253</v>
      </c>
      <c r="X24" s="68">
        <f t="shared" si="9"/>
        <v>21604</v>
      </c>
      <c r="Y24" s="66">
        <f t="shared" si="9"/>
        <v>10802</v>
      </c>
      <c r="Z24" s="68">
        <f t="shared" si="10"/>
        <v>25168</v>
      </c>
      <c r="AA24" s="69">
        <f t="shared" si="10"/>
        <v>12584</v>
      </c>
      <c r="AB24" s="107">
        <f>K24*AB6</f>
        <v>40260</v>
      </c>
      <c r="AC24" s="64">
        <f t="shared" si="12"/>
        <v>20130</v>
      </c>
      <c r="AD24" s="70">
        <v>220000</v>
      </c>
    </row>
    <row r="25" spans="2:30" s="38" customFormat="1" ht="23.1" customHeight="1">
      <c r="B25" s="116">
        <f t="shared" si="0"/>
        <v>20</v>
      </c>
      <c r="C25" s="39" t="s">
        <v>48</v>
      </c>
      <c r="D25" s="40">
        <v>9.6299999999999997E-2</v>
      </c>
      <c r="E25" s="40">
        <v>3.3799999999999997E-2</v>
      </c>
      <c r="F25" s="40">
        <v>6.3100000000000003E-2</v>
      </c>
      <c r="G25" s="41"/>
      <c r="I25" s="71">
        <f t="shared" si="13"/>
        <v>19</v>
      </c>
      <c r="J25" s="72">
        <f t="shared" si="13"/>
        <v>16</v>
      </c>
      <c r="K25" s="73">
        <v>240000</v>
      </c>
      <c r="L25" s="74">
        <f t="shared" si="1"/>
        <v>8000</v>
      </c>
      <c r="M25" s="75">
        <v>230000</v>
      </c>
      <c r="N25" s="76" t="s">
        <v>32</v>
      </c>
      <c r="O25" s="77">
        <v>250000</v>
      </c>
      <c r="P25" s="78">
        <f t="shared" si="2"/>
        <v>23016</v>
      </c>
      <c r="Q25" s="79">
        <f t="shared" si="3"/>
        <v>11508</v>
      </c>
      <c r="R25" s="80">
        <f t="shared" si="4"/>
        <v>3888</v>
      </c>
      <c r="S25" s="81">
        <f t="shared" si="4"/>
        <v>1944</v>
      </c>
      <c r="T25" s="78">
        <f t="shared" si="5"/>
        <v>26904</v>
      </c>
      <c r="U25" s="79">
        <f t="shared" si="6"/>
        <v>13452</v>
      </c>
      <c r="V25" s="80">
        <f t="shared" si="7"/>
        <v>552</v>
      </c>
      <c r="W25" s="82">
        <f t="shared" si="8"/>
        <v>276</v>
      </c>
      <c r="X25" s="80">
        <f t="shared" si="9"/>
        <v>23568</v>
      </c>
      <c r="Y25" s="79">
        <f t="shared" si="9"/>
        <v>11784</v>
      </c>
      <c r="Z25" s="80">
        <f t="shared" si="10"/>
        <v>27456</v>
      </c>
      <c r="AA25" s="82">
        <f t="shared" si="10"/>
        <v>13728</v>
      </c>
      <c r="AB25" s="108">
        <f>K25*AB6</f>
        <v>43920</v>
      </c>
      <c r="AC25" s="81">
        <f t="shared" si="12"/>
        <v>21960</v>
      </c>
      <c r="AD25" s="53">
        <v>240000</v>
      </c>
    </row>
    <row r="26" spans="2:30" s="38" customFormat="1" ht="23.1" customHeight="1">
      <c r="B26" s="38">
        <f t="shared" si="0"/>
        <v>21</v>
      </c>
      <c r="C26" s="39" t="s">
        <v>49</v>
      </c>
      <c r="D26" s="40">
        <v>9.8000000000000004E-2</v>
      </c>
      <c r="E26" s="40">
        <v>3.3799999999999997E-2</v>
      </c>
      <c r="F26" s="40">
        <v>6.5500000000000003E-2</v>
      </c>
      <c r="G26" s="41"/>
      <c r="I26" s="54">
        <f t="shared" si="13"/>
        <v>20</v>
      </c>
      <c r="J26" s="55">
        <f t="shared" si="13"/>
        <v>17</v>
      </c>
      <c r="K26" s="56">
        <v>260000</v>
      </c>
      <c r="L26" s="57">
        <f t="shared" si="1"/>
        <v>8670</v>
      </c>
      <c r="M26" s="58">
        <v>250000</v>
      </c>
      <c r="N26" s="59" t="s">
        <v>32</v>
      </c>
      <c r="O26" s="60">
        <v>270000</v>
      </c>
      <c r="P26" s="61">
        <f t="shared" si="2"/>
        <v>24934</v>
      </c>
      <c r="Q26" s="62">
        <f t="shared" si="3"/>
        <v>12467</v>
      </c>
      <c r="R26" s="63">
        <f t="shared" si="4"/>
        <v>4212</v>
      </c>
      <c r="S26" s="64">
        <f t="shared" si="4"/>
        <v>2106</v>
      </c>
      <c r="T26" s="65">
        <f t="shared" si="5"/>
        <v>29146</v>
      </c>
      <c r="U26" s="66">
        <f t="shared" si="6"/>
        <v>14573</v>
      </c>
      <c r="V26" s="63">
        <f t="shared" si="7"/>
        <v>598</v>
      </c>
      <c r="W26" s="67">
        <f t="shared" si="8"/>
        <v>299</v>
      </c>
      <c r="X26" s="68">
        <f t="shared" si="9"/>
        <v>25532</v>
      </c>
      <c r="Y26" s="66">
        <f t="shared" si="9"/>
        <v>12766</v>
      </c>
      <c r="Z26" s="68">
        <f t="shared" si="10"/>
        <v>29744</v>
      </c>
      <c r="AA26" s="69">
        <f t="shared" si="10"/>
        <v>14872</v>
      </c>
      <c r="AB26" s="107">
        <f>K26*AB6</f>
        <v>47580</v>
      </c>
      <c r="AC26" s="64">
        <f t="shared" si="12"/>
        <v>23790</v>
      </c>
      <c r="AD26" s="70">
        <v>260000</v>
      </c>
    </row>
    <row r="27" spans="2:30" s="38" customFormat="1" ht="23.1" customHeight="1">
      <c r="B27" s="38">
        <f t="shared" si="0"/>
        <v>22</v>
      </c>
      <c r="C27" s="39" t="s">
        <v>50</v>
      </c>
      <c r="D27" s="40">
        <v>9.6100000000000005E-2</v>
      </c>
      <c r="E27" s="40">
        <v>3.3799999999999997E-2</v>
      </c>
      <c r="F27" s="40">
        <v>6.4199999999999993E-2</v>
      </c>
      <c r="G27" s="41"/>
      <c r="I27" s="71">
        <f t="shared" si="13"/>
        <v>21</v>
      </c>
      <c r="J27" s="72">
        <f t="shared" si="13"/>
        <v>18</v>
      </c>
      <c r="K27" s="73">
        <v>280000</v>
      </c>
      <c r="L27" s="74">
        <f t="shared" si="1"/>
        <v>9330</v>
      </c>
      <c r="M27" s="75">
        <v>270000</v>
      </c>
      <c r="N27" s="76" t="s">
        <v>32</v>
      </c>
      <c r="O27" s="77">
        <v>290000</v>
      </c>
      <c r="P27" s="78">
        <f t="shared" si="2"/>
        <v>26852</v>
      </c>
      <c r="Q27" s="79">
        <f t="shared" si="3"/>
        <v>13426</v>
      </c>
      <c r="R27" s="80">
        <f t="shared" si="4"/>
        <v>4536</v>
      </c>
      <c r="S27" s="81">
        <f t="shared" si="4"/>
        <v>2268</v>
      </c>
      <c r="T27" s="78">
        <f t="shared" si="5"/>
        <v>31388</v>
      </c>
      <c r="U27" s="79">
        <f t="shared" si="6"/>
        <v>15694</v>
      </c>
      <c r="V27" s="80">
        <f t="shared" si="7"/>
        <v>644</v>
      </c>
      <c r="W27" s="82">
        <f t="shared" si="8"/>
        <v>322</v>
      </c>
      <c r="X27" s="80">
        <f t="shared" si="9"/>
        <v>27496</v>
      </c>
      <c r="Y27" s="79">
        <f t="shared" si="9"/>
        <v>13748</v>
      </c>
      <c r="Z27" s="80">
        <f t="shared" si="10"/>
        <v>32032</v>
      </c>
      <c r="AA27" s="82">
        <f t="shared" si="10"/>
        <v>16016</v>
      </c>
      <c r="AB27" s="108">
        <f>K27*AB6</f>
        <v>51240</v>
      </c>
      <c r="AC27" s="81">
        <f t="shared" si="12"/>
        <v>25620</v>
      </c>
      <c r="AD27" s="53">
        <v>280000</v>
      </c>
    </row>
    <row r="28" spans="2:30" s="38" customFormat="1" ht="23.1" customHeight="1">
      <c r="B28" s="38">
        <f t="shared" si="0"/>
        <v>23</v>
      </c>
      <c r="C28" s="39" t="s">
        <v>51</v>
      </c>
      <c r="D28" s="40">
        <v>9.9299999999999999E-2</v>
      </c>
      <c r="E28" s="40">
        <v>3.3799999999999997E-2</v>
      </c>
      <c r="F28" s="40">
        <v>6.6500000000000004E-2</v>
      </c>
      <c r="G28" s="41"/>
      <c r="I28" s="54">
        <f t="shared" si="13"/>
        <v>22</v>
      </c>
      <c r="J28" s="55">
        <f t="shared" si="13"/>
        <v>19</v>
      </c>
      <c r="K28" s="56">
        <v>300000</v>
      </c>
      <c r="L28" s="57">
        <f t="shared" si="1"/>
        <v>10000</v>
      </c>
      <c r="M28" s="58">
        <v>290000</v>
      </c>
      <c r="N28" s="59" t="s">
        <v>32</v>
      </c>
      <c r="O28" s="60">
        <v>310000</v>
      </c>
      <c r="P28" s="61">
        <f t="shared" si="2"/>
        <v>28770</v>
      </c>
      <c r="Q28" s="62">
        <f t="shared" si="3"/>
        <v>14385</v>
      </c>
      <c r="R28" s="63">
        <f t="shared" si="4"/>
        <v>4860</v>
      </c>
      <c r="S28" s="64">
        <f t="shared" si="4"/>
        <v>2430</v>
      </c>
      <c r="T28" s="65">
        <f t="shared" si="5"/>
        <v>33630</v>
      </c>
      <c r="U28" s="66">
        <f t="shared" si="6"/>
        <v>16815</v>
      </c>
      <c r="V28" s="63">
        <f t="shared" si="7"/>
        <v>690</v>
      </c>
      <c r="W28" s="67">
        <f t="shared" si="8"/>
        <v>345</v>
      </c>
      <c r="X28" s="68">
        <f t="shared" si="9"/>
        <v>29460</v>
      </c>
      <c r="Y28" s="66">
        <f t="shared" si="9"/>
        <v>14730</v>
      </c>
      <c r="Z28" s="68">
        <f t="shared" si="10"/>
        <v>34320</v>
      </c>
      <c r="AA28" s="69">
        <f t="shared" si="10"/>
        <v>17160</v>
      </c>
      <c r="AB28" s="107">
        <f>K28*AB6</f>
        <v>54900</v>
      </c>
      <c r="AC28" s="64">
        <f t="shared" si="12"/>
        <v>27450</v>
      </c>
      <c r="AD28" s="70">
        <v>300000</v>
      </c>
    </row>
    <row r="29" spans="2:30" s="38" customFormat="1" ht="23.1" customHeight="1">
      <c r="B29" s="38">
        <f t="shared" si="0"/>
        <v>24</v>
      </c>
      <c r="C29" s="39" t="s">
        <v>52</v>
      </c>
      <c r="D29" s="40">
        <v>9.7699999999999995E-2</v>
      </c>
      <c r="E29" s="40">
        <v>3.3799999999999997E-2</v>
      </c>
      <c r="F29" s="40">
        <v>6.6100000000000006E-2</v>
      </c>
      <c r="G29" s="41"/>
      <c r="I29" s="71">
        <f t="shared" si="13"/>
        <v>23</v>
      </c>
      <c r="J29" s="72">
        <f t="shared" si="13"/>
        <v>20</v>
      </c>
      <c r="K29" s="73">
        <v>320000</v>
      </c>
      <c r="L29" s="74">
        <f t="shared" si="1"/>
        <v>10670</v>
      </c>
      <c r="M29" s="75">
        <v>310000</v>
      </c>
      <c r="N29" s="76" t="s">
        <v>32</v>
      </c>
      <c r="O29" s="77">
        <v>330000</v>
      </c>
      <c r="P29" s="78">
        <f t="shared" si="2"/>
        <v>30688</v>
      </c>
      <c r="Q29" s="79">
        <f t="shared" si="3"/>
        <v>15344</v>
      </c>
      <c r="R29" s="80">
        <f t="shared" si="4"/>
        <v>5184</v>
      </c>
      <c r="S29" s="81">
        <f t="shared" si="4"/>
        <v>2592</v>
      </c>
      <c r="T29" s="78">
        <f t="shared" si="5"/>
        <v>35872</v>
      </c>
      <c r="U29" s="79">
        <f t="shared" si="6"/>
        <v>17936</v>
      </c>
      <c r="V29" s="80">
        <f t="shared" si="7"/>
        <v>736</v>
      </c>
      <c r="W29" s="82">
        <f t="shared" si="8"/>
        <v>368</v>
      </c>
      <c r="X29" s="80">
        <f t="shared" si="9"/>
        <v>31424</v>
      </c>
      <c r="Y29" s="79">
        <f t="shared" si="9"/>
        <v>15712</v>
      </c>
      <c r="Z29" s="80">
        <f t="shared" si="10"/>
        <v>36608</v>
      </c>
      <c r="AA29" s="82">
        <f t="shared" si="10"/>
        <v>18304</v>
      </c>
      <c r="AB29" s="108">
        <f>K29*AB6</f>
        <v>58560</v>
      </c>
      <c r="AC29" s="81">
        <f t="shared" si="12"/>
        <v>29280</v>
      </c>
      <c r="AD29" s="53">
        <v>320000</v>
      </c>
    </row>
    <row r="30" spans="2:30" s="38" customFormat="1" ht="23.1" customHeight="1">
      <c r="B30" s="38">
        <f t="shared" si="0"/>
        <v>25</v>
      </c>
      <c r="C30" s="39" t="s">
        <v>53</v>
      </c>
      <c r="D30" s="40">
        <v>9.8799999999999999E-2</v>
      </c>
      <c r="E30" s="40">
        <v>3.3799999999999997E-2</v>
      </c>
      <c r="F30" s="40">
        <v>6.59E-2</v>
      </c>
      <c r="G30" s="41"/>
      <c r="I30" s="54">
        <f t="shared" si="13"/>
        <v>24</v>
      </c>
      <c r="J30" s="55">
        <f t="shared" si="13"/>
        <v>21</v>
      </c>
      <c r="K30" s="56">
        <v>340000</v>
      </c>
      <c r="L30" s="57">
        <f t="shared" si="1"/>
        <v>11330</v>
      </c>
      <c r="M30" s="58">
        <v>330000</v>
      </c>
      <c r="N30" s="59" t="s">
        <v>32</v>
      </c>
      <c r="O30" s="60">
        <v>350000</v>
      </c>
      <c r="P30" s="61">
        <f t="shared" si="2"/>
        <v>32606</v>
      </c>
      <c r="Q30" s="62">
        <f t="shared" si="3"/>
        <v>16303</v>
      </c>
      <c r="R30" s="63">
        <f t="shared" si="4"/>
        <v>5508</v>
      </c>
      <c r="S30" s="64">
        <f t="shared" si="4"/>
        <v>2754</v>
      </c>
      <c r="T30" s="65">
        <f t="shared" si="5"/>
        <v>38114</v>
      </c>
      <c r="U30" s="66">
        <f t="shared" si="6"/>
        <v>19057</v>
      </c>
      <c r="V30" s="63">
        <f t="shared" si="7"/>
        <v>782</v>
      </c>
      <c r="W30" s="67">
        <f t="shared" si="8"/>
        <v>391</v>
      </c>
      <c r="X30" s="68">
        <f t="shared" si="9"/>
        <v>33388</v>
      </c>
      <c r="Y30" s="66">
        <f t="shared" si="9"/>
        <v>16694</v>
      </c>
      <c r="Z30" s="68">
        <f t="shared" si="10"/>
        <v>38896</v>
      </c>
      <c r="AA30" s="69">
        <f t="shared" si="10"/>
        <v>19448</v>
      </c>
      <c r="AB30" s="107">
        <f>K30*AB6</f>
        <v>62220</v>
      </c>
      <c r="AC30" s="64">
        <f t="shared" si="12"/>
        <v>31110</v>
      </c>
      <c r="AD30" s="70">
        <v>340000</v>
      </c>
    </row>
    <row r="31" spans="2:30" s="38" customFormat="1" ht="23.1" customHeight="1">
      <c r="B31" s="38">
        <f t="shared" si="0"/>
        <v>26</v>
      </c>
      <c r="C31" s="39" t="s">
        <v>54</v>
      </c>
      <c r="D31" s="40">
        <v>9.8900000000000002E-2</v>
      </c>
      <c r="E31" s="40">
        <v>3.3799999999999997E-2</v>
      </c>
      <c r="F31" s="40">
        <v>6.6500000000000004E-2</v>
      </c>
      <c r="G31" s="41"/>
      <c r="I31" s="71">
        <f t="shared" si="13"/>
        <v>25</v>
      </c>
      <c r="J31" s="72">
        <f t="shared" si="13"/>
        <v>22</v>
      </c>
      <c r="K31" s="73">
        <v>360000</v>
      </c>
      <c r="L31" s="74">
        <f t="shared" si="1"/>
        <v>12000</v>
      </c>
      <c r="M31" s="75">
        <v>350000</v>
      </c>
      <c r="N31" s="76" t="s">
        <v>32</v>
      </c>
      <c r="O31" s="77">
        <v>370000</v>
      </c>
      <c r="P31" s="78">
        <f t="shared" si="2"/>
        <v>34524</v>
      </c>
      <c r="Q31" s="79">
        <f t="shared" si="3"/>
        <v>17262</v>
      </c>
      <c r="R31" s="80">
        <f t="shared" si="4"/>
        <v>5832</v>
      </c>
      <c r="S31" s="81">
        <f t="shared" si="4"/>
        <v>2916</v>
      </c>
      <c r="T31" s="78">
        <f t="shared" si="5"/>
        <v>40356</v>
      </c>
      <c r="U31" s="79">
        <f t="shared" si="6"/>
        <v>20178</v>
      </c>
      <c r="V31" s="80">
        <f t="shared" si="7"/>
        <v>828</v>
      </c>
      <c r="W31" s="82">
        <f t="shared" si="8"/>
        <v>414</v>
      </c>
      <c r="X31" s="80">
        <f t="shared" si="9"/>
        <v>35352</v>
      </c>
      <c r="Y31" s="79">
        <f t="shared" si="9"/>
        <v>17676</v>
      </c>
      <c r="Z31" s="80">
        <f t="shared" si="10"/>
        <v>41184</v>
      </c>
      <c r="AA31" s="82">
        <f t="shared" si="10"/>
        <v>20592</v>
      </c>
      <c r="AB31" s="108">
        <f>K31*AB6</f>
        <v>65880</v>
      </c>
      <c r="AC31" s="81">
        <f t="shared" si="12"/>
        <v>32940</v>
      </c>
      <c r="AD31" s="53">
        <v>360000</v>
      </c>
    </row>
    <row r="32" spans="2:30" s="38" customFormat="1" ht="23.1" customHeight="1">
      <c r="B32" s="38">
        <f t="shared" si="0"/>
        <v>27</v>
      </c>
      <c r="C32" s="39" t="s">
        <v>55</v>
      </c>
      <c r="D32" s="40">
        <v>0.1013</v>
      </c>
      <c r="E32" s="40">
        <v>3.3799999999999997E-2</v>
      </c>
      <c r="F32" s="40">
        <v>6.8599999999999994E-2</v>
      </c>
      <c r="G32" s="41"/>
      <c r="I32" s="54">
        <f t="shared" si="13"/>
        <v>26</v>
      </c>
      <c r="J32" s="55">
        <f t="shared" si="13"/>
        <v>23</v>
      </c>
      <c r="K32" s="56">
        <v>380000</v>
      </c>
      <c r="L32" s="57">
        <f t="shared" si="1"/>
        <v>12670</v>
      </c>
      <c r="M32" s="58">
        <v>370000</v>
      </c>
      <c r="N32" s="59" t="s">
        <v>32</v>
      </c>
      <c r="O32" s="60">
        <v>395000</v>
      </c>
      <c r="P32" s="61">
        <f t="shared" si="2"/>
        <v>36442</v>
      </c>
      <c r="Q32" s="62">
        <f t="shared" si="3"/>
        <v>18221</v>
      </c>
      <c r="R32" s="63">
        <f t="shared" si="4"/>
        <v>6156</v>
      </c>
      <c r="S32" s="64">
        <f t="shared" si="4"/>
        <v>3078</v>
      </c>
      <c r="T32" s="65">
        <f t="shared" si="5"/>
        <v>42598</v>
      </c>
      <c r="U32" s="66">
        <f t="shared" si="6"/>
        <v>21299</v>
      </c>
      <c r="V32" s="63">
        <f t="shared" si="7"/>
        <v>874</v>
      </c>
      <c r="W32" s="67">
        <f t="shared" si="8"/>
        <v>437</v>
      </c>
      <c r="X32" s="68">
        <f t="shared" si="9"/>
        <v>37316</v>
      </c>
      <c r="Y32" s="66">
        <f t="shared" si="9"/>
        <v>18658</v>
      </c>
      <c r="Z32" s="68">
        <f t="shared" si="10"/>
        <v>43472</v>
      </c>
      <c r="AA32" s="69">
        <f t="shared" si="10"/>
        <v>21736</v>
      </c>
      <c r="AB32" s="107">
        <f>K32*AB6</f>
        <v>69540</v>
      </c>
      <c r="AC32" s="64">
        <f t="shared" si="12"/>
        <v>34770</v>
      </c>
      <c r="AD32" s="70">
        <v>380000</v>
      </c>
    </row>
    <row r="33" spans="2:30" s="38" customFormat="1" ht="23.1" customHeight="1">
      <c r="B33" s="38">
        <f t="shared" si="0"/>
        <v>28</v>
      </c>
      <c r="C33" s="39" t="s">
        <v>56</v>
      </c>
      <c r="D33" s="40">
        <v>0.1012</v>
      </c>
      <c r="E33" s="40">
        <v>3.3799999999999997E-2</v>
      </c>
      <c r="F33" s="40">
        <v>6.7799999999999999E-2</v>
      </c>
      <c r="G33" s="41"/>
      <c r="I33" s="71">
        <f t="shared" si="13"/>
        <v>27</v>
      </c>
      <c r="J33" s="72">
        <f t="shared" si="13"/>
        <v>24</v>
      </c>
      <c r="K33" s="73">
        <v>410000</v>
      </c>
      <c r="L33" s="74">
        <f t="shared" si="1"/>
        <v>13670</v>
      </c>
      <c r="M33" s="75">
        <v>395000</v>
      </c>
      <c r="N33" s="76" t="s">
        <v>32</v>
      </c>
      <c r="O33" s="77">
        <v>425000</v>
      </c>
      <c r="P33" s="78">
        <f t="shared" si="2"/>
        <v>39319</v>
      </c>
      <c r="Q33" s="79">
        <f t="shared" si="3"/>
        <v>19659.5</v>
      </c>
      <c r="R33" s="80">
        <f t="shared" si="4"/>
        <v>6642</v>
      </c>
      <c r="S33" s="81">
        <f t="shared" si="4"/>
        <v>3321</v>
      </c>
      <c r="T33" s="78">
        <f t="shared" si="5"/>
        <v>45961</v>
      </c>
      <c r="U33" s="79">
        <f t="shared" si="6"/>
        <v>22980.5</v>
      </c>
      <c r="V33" s="80">
        <f t="shared" si="7"/>
        <v>943</v>
      </c>
      <c r="W33" s="82">
        <f t="shared" si="8"/>
        <v>471.5</v>
      </c>
      <c r="X33" s="80">
        <f t="shared" si="9"/>
        <v>40262</v>
      </c>
      <c r="Y33" s="79">
        <f t="shared" si="9"/>
        <v>20131</v>
      </c>
      <c r="Z33" s="80">
        <f t="shared" si="10"/>
        <v>46904</v>
      </c>
      <c r="AA33" s="82">
        <f t="shared" si="10"/>
        <v>23452</v>
      </c>
      <c r="AB33" s="108">
        <f>K33*AB6</f>
        <v>75030</v>
      </c>
      <c r="AC33" s="81">
        <f t="shared" si="12"/>
        <v>37515</v>
      </c>
      <c r="AD33" s="53">
        <v>410000</v>
      </c>
    </row>
    <row r="34" spans="2:30" s="38" customFormat="1" ht="23.1" customHeight="1">
      <c r="B34" s="38">
        <f t="shared" si="0"/>
        <v>29</v>
      </c>
      <c r="C34" s="39" t="s">
        <v>57</v>
      </c>
      <c r="D34" s="40">
        <v>9.9099999999999994E-2</v>
      </c>
      <c r="E34" s="40">
        <v>3.3799999999999997E-2</v>
      </c>
      <c r="F34" s="40">
        <v>6.6400000000000001E-2</v>
      </c>
      <c r="G34" s="41"/>
      <c r="I34" s="54">
        <f t="shared" si="13"/>
        <v>28</v>
      </c>
      <c r="J34" s="55">
        <f t="shared" si="13"/>
        <v>25</v>
      </c>
      <c r="K34" s="56">
        <v>440000</v>
      </c>
      <c r="L34" s="57">
        <f t="shared" si="1"/>
        <v>14670</v>
      </c>
      <c r="M34" s="58">
        <v>425000</v>
      </c>
      <c r="N34" s="59" t="s">
        <v>32</v>
      </c>
      <c r="O34" s="60">
        <v>455000</v>
      </c>
      <c r="P34" s="61">
        <f t="shared" si="2"/>
        <v>42196</v>
      </c>
      <c r="Q34" s="62">
        <f t="shared" si="3"/>
        <v>21098</v>
      </c>
      <c r="R34" s="63">
        <f t="shared" si="4"/>
        <v>7128</v>
      </c>
      <c r="S34" s="64">
        <f t="shared" si="4"/>
        <v>3564</v>
      </c>
      <c r="T34" s="65">
        <f t="shared" si="5"/>
        <v>49324</v>
      </c>
      <c r="U34" s="66">
        <f t="shared" si="6"/>
        <v>24662</v>
      </c>
      <c r="V34" s="63">
        <f t="shared" si="7"/>
        <v>1012</v>
      </c>
      <c r="W34" s="67">
        <f t="shared" si="8"/>
        <v>506</v>
      </c>
      <c r="X34" s="68">
        <f t="shared" si="9"/>
        <v>43208</v>
      </c>
      <c r="Y34" s="66">
        <f t="shared" si="9"/>
        <v>21604</v>
      </c>
      <c r="Z34" s="68">
        <f t="shared" si="10"/>
        <v>50336</v>
      </c>
      <c r="AA34" s="69">
        <f t="shared" si="10"/>
        <v>25168</v>
      </c>
      <c r="AB34" s="107">
        <f>K34*AB6</f>
        <v>80520</v>
      </c>
      <c r="AC34" s="64">
        <f t="shared" si="12"/>
        <v>40260</v>
      </c>
      <c r="AD34" s="70">
        <v>440000</v>
      </c>
    </row>
    <row r="35" spans="2:30" s="38" customFormat="1" ht="23.1" customHeight="1">
      <c r="B35" s="38">
        <f t="shared" si="0"/>
        <v>30</v>
      </c>
      <c r="C35" s="39" t="s">
        <v>58</v>
      </c>
      <c r="D35" s="40">
        <v>0.10059999999999999</v>
      </c>
      <c r="E35" s="40">
        <v>3.3799999999999997E-2</v>
      </c>
      <c r="F35" s="40">
        <v>6.8099999999999994E-2</v>
      </c>
      <c r="G35" s="41"/>
      <c r="I35" s="71">
        <f t="shared" si="13"/>
        <v>29</v>
      </c>
      <c r="J35" s="72">
        <f t="shared" si="13"/>
        <v>26</v>
      </c>
      <c r="K35" s="73">
        <v>470000</v>
      </c>
      <c r="L35" s="74">
        <f t="shared" si="1"/>
        <v>15670</v>
      </c>
      <c r="M35" s="75">
        <v>455000</v>
      </c>
      <c r="N35" s="76" t="s">
        <v>32</v>
      </c>
      <c r="O35" s="77">
        <v>485000</v>
      </c>
      <c r="P35" s="78">
        <f t="shared" si="2"/>
        <v>45073</v>
      </c>
      <c r="Q35" s="79">
        <f t="shared" si="3"/>
        <v>22536.5</v>
      </c>
      <c r="R35" s="80">
        <f t="shared" si="4"/>
        <v>7614</v>
      </c>
      <c r="S35" s="81">
        <f t="shared" si="4"/>
        <v>3807</v>
      </c>
      <c r="T35" s="78">
        <f t="shared" si="5"/>
        <v>52687</v>
      </c>
      <c r="U35" s="79">
        <f t="shared" si="6"/>
        <v>26343.5</v>
      </c>
      <c r="V35" s="80">
        <f t="shared" si="7"/>
        <v>1081</v>
      </c>
      <c r="W35" s="82">
        <f t="shared" si="8"/>
        <v>540.5</v>
      </c>
      <c r="X35" s="80">
        <f t="shared" si="9"/>
        <v>46154</v>
      </c>
      <c r="Y35" s="79">
        <f t="shared" si="9"/>
        <v>23077</v>
      </c>
      <c r="Z35" s="80">
        <f t="shared" si="10"/>
        <v>53768</v>
      </c>
      <c r="AA35" s="82">
        <f t="shared" si="10"/>
        <v>26884</v>
      </c>
      <c r="AB35" s="108">
        <f>K35*AB6</f>
        <v>86010</v>
      </c>
      <c r="AC35" s="81">
        <f t="shared" si="12"/>
        <v>43005</v>
      </c>
      <c r="AD35" s="53">
        <v>470000</v>
      </c>
    </row>
    <row r="36" spans="2:30" s="38" customFormat="1" ht="23.1" customHeight="1">
      <c r="B36" s="38">
        <f t="shared" si="0"/>
        <v>31</v>
      </c>
      <c r="C36" s="39" t="s">
        <v>59</v>
      </c>
      <c r="D36" s="40">
        <v>9.8599999999999993E-2</v>
      </c>
      <c r="E36" s="40">
        <v>3.3799999999999997E-2</v>
      </c>
      <c r="F36" s="40">
        <v>6.5500000000000003E-2</v>
      </c>
      <c r="G36" s="41"/>
      <c r="I36" s="54">
        <f t="shared" si="13"/>
        <v>30</v>
      </c>
      <c r="J36" s="55">
        <f t="shared" si="13"/>
        <v>27</v>
      </c>
      <c r="K36" s="56">
        <v>500000</v>
      </c>
      <c r="L36" s="57">
        <f t="shared" si="1"/>
        <v>16670</v>
      </c>
      <c r="M36" s="58">
        <v>485000</v>
      </c>
      <c r="N36" s="59" t="s">
        <v>32</v>
      </c>
      <c r="O36" s="60">
        <v>515000</v>
      </c>
      <c r="P36" s="61">
        <f t="shared" si="2"/>
        <v>47950</v>
      </c>
      <c r="Q36" s="62">
        <f t="shared" si="3"/>
        <v>23975</v>
      </c>
      <c r="R36" s="63">
        <f t="shared" si="4"/>
        <v>8100</v>
      </c>
      <c r="S36" s="64">
        <f t="shared" si="4"/>
        <v>4050</v>
      </c>
      <c r="T36" s="65">
        <f t="shared" si="5"/>
        <v>56050</v>
      </c>
      <c r="U36" s="66">
        <f t="shared" si="6"/>
        <v>28025</v>
      </c>
      <c r="V36" s="63">
        <f t="shared" si="7"/>
        <v>1150</v>
      </c>
      <c r="W36" s="67">
        <f t="shared" si="8"/>
        <v>575</v>
      </c>
      <c r="X36" s="68">
        <f t="shared" si="9"/>
        <v>49100</v>
      </c>
      <c r="Y36" s="66">
        <f t="shared" si="9"/>
        <v>24550</v>
      </c>
      <c r="Z36" s="68">
        <f t="shared" si="10"/>
        <v>57200</v>
      </c>
      <c r="AA36" s="69">
        <f t="shared" si="10"/>
        <v>28600</v>
      </c>
      <c r="AB36" s="107">
        <f>K36*AB6</f>
        <v>91500</v>
      </c>
      <c r="AC36" s="64">
        <f t="shared" si="12"/>
        <v>45750</v>
      </c>
      <c r="AD36" s="70">
        <v>500000</v>
      </c>
    </row>
    <row r="37" spans="2:30" s="38" customFormat="1" ht="23.1" customHeight="1">
      <c r="B37" s="38">
        <f t="shared" si="0"/>
        <v>32</v>
      </c>
      <c r="C37" s="39" t="s">
        <v>60</v>
      </c>
      <c r="D37" s="40">
        <v>9.9400000000000002E-2</v>
      </c>
      <c r="E37" s="40">
        <v>3.3799999999999997E-2</v>
      </c>
      <c r="F37" s="40">
        <v>6.5600000000000006E-2</v>
      </c>
      <c r="G37" s="41"/>
      <c r="I37" s="71">
        <f t="shared" si="13"/>
        <v>31</v>
      </c>
      <c r="J37" s="72">
        <f t="shared" si="13"/>
        <v>28</v>
      </c>
      <c r="K37" s="73">
        <v>530000</v>
      </c>
      <c r="L37" s="74">
        <f t="shared" si="1"/>
        <v>17670</v>
      </c>
      <c r="M37" s="75">
        <v>515000</v>
      </c>
      <c r="N37" s="76" t="s">
        <v>32</v>
      </c>
      <c r="O37" s="77">
        <v>545000</v>
      </c>
      <c r="P37" s="78">
        <f t="shared" si="2"/>
        <v>50827</v>
      </c>
      <c r="Q37" s="79">
        <f t="shared" si="3"/>
        <v>25413.5</v>
      </c>
      <c r="R37" s="80">
        <f t="shared" si="4"/>
        <v>8586</v>
      </c>
      <c r="S37" s="81">
        <f t="shared" si="4"/>
        <v>4293</v>
      </c>
      <c r="T37" s="78">
        <f t="shared" si="5"/>
        <v>59413</v>
      </c>
      <c r="U37" s="79">
        <f t="shared" si="6"/>
        <v>29706.5</v>
      </c>
      <c r="V37" s="80">
        <f t="shared" si="7"/>
        <v>1219</v>
      </c>
      <c r="W37" s="82">
        <f t="shared" si="8"/>
        <v>609.5</v>
      </c>
      <c r="X37" s="80">
        <f t="shared" si="9"/>
        <v>52046</v>
      </c>
      <c r="Y37" s="79">
        <f t="shared" si="9"/>
        <v>26023</v>
      </c>
      <c r="Z37" s="80">
        <f t="shared" si="10"/>
        <v>60632</v>
      </c>
      <c r="AA37" s="82">
        <f t="shared" si="10"/>
        <v>30316</v>
      </c>
      <c r="AB37" s="108">
        <f>K37*AB6</f>
        <v>96990</v>
      </c>
      <c r="AC37" s="81">
        <f t="shared" si="12"/>
        <v>48495</v>
      </c>
      <c r="AD37" s="53">
        <v>530000</v>
      </c>
    </row>
    <row r="38" spans="2:30" s="38" customFormat="1" ht="23.1" customHeight="1">
      <c r="B38" s="38">
        <f t="shared" si="0"/>
        <v>33</v>
      </c>
      <c r="C38" s="39" t="s">
        <v>61</v>
      </c>
      <c r="D38" s="40">
        <v>0.10050000000000001</v>
      </c>
      <c r="E38" s="40">
        <v>3.3799999999999997E-2</v>
      </c>
      <c r="F38" s="40">
        <v>6.7900000000000002E-2</v>
      </c>
      <c r="G38" s="41"/>
      <c r="I38" s="54">
        <f t="shared" si="13"/>
        <v>32</v>
      </c>
      <c r="J38" s="55">
        <f t="shared" si="13"/>
        <v>29</v>
      </c>
      <c r="K38" s="56">
        <v>560000</v>
      </c>
      <c r="L38" s="57">
        <f t="shared" si="1"/>
        <v>18670</v>
      </c>
      <c r="M38" s="58">
        <v>545000</v>
      </c>
      <c r="N38" s="59" t="s">
        <v>32</v>
      </c>
      <c r="O38" s="60">
        <v>575000</v>
      </c>
      <c r="P38" s="61">
        <f t="shared" si="2"/>
        <v>53704</v>
      </c>
      <c r="Q38" s="62">
        <f t="shared" si="3"/>
        <v>26852</v>
      </c>
      <c r="R38" s="63">
        <f t="shared" si="4"/>
        <v>9072</v>
      </c>
      <c r="S38" s="64">
        <f t="shared" si="4"/>
        <v>4536</v>
      </c>
      <c r="T38" s="65">
        <f t="shared" si="5"/>
        <v>62776</v>
      </c>
      <c r="U38" s="66">
        <f t="shared" si="6"/>
        <v>31388</v>
      </c>
      <c r="V38" s="63">
        <f t="shared" si="7"/>
        <v>1288</v>
      </c>
      <c r="W38" s="67">
        <f t="shared" si="8"/>
        <v>644</v>
      </c>
      <c r="X38" s="68">
        <f t="shared" si="9"/>
        <v>54992</v>
      </c>
      <c r="Y38" s="66">
        <f t="shared" si="9"/>
        <v>27496</v>
      </c>
      <c r="Z38" s="68">
        <f t="shared" si="10"/>
        <v>64064</v>
      </c>
      <c r="AA38" s="69">
        <f t="shared" si="10"/>
        <v>32032</v>
      </c>
      <c r="AB38" s="107">
        <f>K38*AB6</f>
        <v>102480</v>
      </c>
      <c r="AC38" s="64">
        <f t="shared" si="12"/>
        <v>51240</v>
      </c>
      <c r="AD38" s="70">
        <v>560000</v>
      </c>
    </row>
    <row r="39" spans="2:30" s="38" customFormat="1" ht="23.1" customHeight="1">
      <c r="B39" s="38">
        <f t="shared" si="0"/>
        <v>34</v>
      </c>
      <c r="C39" s="39" t="s">
        <v>62</v>
      </c>
      <c r="D39" s="40">
        <v>9.7799999999999998E-2</v>
      </c>
      <c r="E39" s="40">
        <v>3.3799999999999997E-2</v>
      </c>
      <c r="F39" s="40">
        <v>6.59E-2</v>
      </c>
      <c r="G39" s="41"/>
      <c r="I39" s="71">
        <f t="shared" si="13"/>
        <v>33</v>
      </c>
      <c r="J39" s="72">
        <f t="shared" si="13"/>
        <v>30</v>
      </c>
      <c r="K39" s="73">
        <v>590000</v>
      </c>
      <c r="L39" s="74">
        <f t="shared" si="1"/>
        <v>19670</v>
      </c>
      <c r="M39" s="75">
        <v>575000</v>
      </c>
      <c r="N39" s="76" t="s">
        <v>32</v>
      </c>
      <c r="O39" s="77">
        <v>605000</v>
      </c>
      <c r="P39" s="78">
        <f t="shared" si="2"/>
        <v>56581</v>
      </c>
      <c r="Q39" s="79">
        <f t="shared" si="3"/>
        <v>28290.5</v>
      </c>
      <c r="R39" s="80">
        <f t="shared" ref="R39:S56" si="14">IF(ISERROR(T39-P39),"-",T39-P39)</f>
        <v>9558</v>
      </c>
      <c r="S39" s="81">
        <f t="shared" si="14"/>
        <v>4779</v>
      </c>
      <c r="T39" s="78">
        <f t="shared" si="5"/>
        <v>66139</v>
      </c>
      <c r="U39" s="79">
        <f t="shared" si="6"/>
        <v>33069.5</v>
      </c>
      <c r="V39" s="80">
        <f t="shared" si="7"/>
        <v>1357</v>
      </c>
      <c r="W39" s="82">
        <f t="shared" si="8"/>
        <v>678.5</v>
      </c>
      <c r="X39" s="80">
        <f t="shared" ref="X39:Y56" si="15">P39+V39</f>
        <v>57938</v>
      </c>
      <c r="Y39" s="79">
        <f t="shared" si="15"/>
        <v>28969</v>
      </c>
      <c r="Z39" s="80">
        <f t="shared" ref="Z39:AA56" si="16">V39+T39</f>
        <v>67496</v>
      </c>
      <c r="AA39" s="82">
        <f t="shared" si="16"/>
        <v>33748</v>
      </c>
      <c r="AB39" s="108">
        <f>K39*AB6</f>
        <v>107970</v>
      </c>
      <c r="AC39" s="81">
        <f t="shared" si="12"/>
        <v>53985</v>
      </c>
      <c r="AD39" s="53">
        <v>590000</v>
      </c>
    </row>
    <row r="40" spans="2:30" s="38" customFormat="1" ht="23.1" customHeight="1" thickBot="1">
      <c r="B40" s="38">
        <f t="shared" si="0"/>
        <v>35</v>
      </c>
      <c r="C40" s="39" t="s">
        <v>63</v>
      </c>
      <c r="D40" s="40">
        <v>0.10150000000000001</v>
      </c>
      <c r="E40" s="40">
        <v>3.3799999999999997E-2</v>
      </c>
      <c r="F40" s="40">
        <v>6.9800000000000001E-2</v>
      </c>
      <c r="G40" s="41"/>
      <c r="I40" s="83">
        <f t="shared" ref="I40:J55" si="17">I39+1</f>
        <v>34</v>
      </c>
      <c r="J40" s="84">
        <f t="shared" si="17"/>
        <v>31</v>
      </c>
      <c r="K40" s="85">
        <v>620000</v>
      </c>
      <c r="L40" s="86">
        <f t="shared" si="1"/>
        <v>20670</v>
      </c>
      <c r="M40" s="87">
        <v>605000</v>
      </c>
      <c r="N40" s="88" t="s">
        <v>32</v>
      </c>
      <c r="O40" s="89">
        <v>635000</v>
      </c>
      <c r="P40" s="90">
        <f t="shared" si="2"/>
        <v>59458</v>
      </c>
      <c r="Q40" s="91">
        <f t="shared" si="3"/>
        <v>29729</v>
      </c>
      <c r="R40" s="92">
        <f t="shared" si="14"/>
        <v>10044</v>
      </c>
      <c r="S40" s="93">
        <f t="shared" si="14"/>
        <v>5022</v>
      </c>
      <c r="T40" s="94">
        <f t="shared" si="5"/>
        <v>69502</v>
      </c>
      <c r="U40" s="95">
        <f t="shared" si="6"/>
        <v>34751</v>
      </c>
      <c r="V40" s="92">
        <f t="shared" si="7"/>
        <v>1426</v>
      </c>
      <c r="W40" s="96">
        <f t="shared" si="8"/>
        <v>713</v>
      </c>
      <c r="X40" s="97">
        <f t="shared" si="15"/>
        <v>60884</v>
      </c>
      <c r="Y40" s="95">
        <f t="shared" si="15"/>
        <v>30442</v>
      </c>
      <c r="Z40" s="97">
        <f t="shared" si="16"/>
        <v>70928</v>
      </c>
      <c r="AA40" s="98">
        <f t="shared" si="16"/>
        <v>35464</v>
      </c>
      <c r="AB40" s="124">
        <f>K40*$AB$6</f>
        <v>113460</v>
      </c>
      <c r="AC40" s="93">
        <f t="shared" si="12"/>
        <v>56730</v>
      </c>
      <c r="AD40" s="101">
        <v>620000</v>
      </c>
    </row>
    <row r="41" spans="2:30" s="38" customFormat="1" ht="23.1" customHeight="1" thickTop="1">
      <c r="B41" s="38">
        <f t="shared" si="0"/>
        <v>36</v>
      </c>
      <c r="C41" s="39" t="s">
        <v>64</v>
      </c>
      <c r="D41" s="40">
        <v>0.1024</v>
      </c>
      <c r="E41" s="40">
        <v>3.3799999999999997E-2</v>
      </c>
      <c r="F41" s="40">
        <v>7.0900000000000005E-2</v>
      </c>
      <c r="G41" s="41"/>
      <c r="I41" s="125">
        <f t="shared" si="17"/>
        <v>35</v>
      </c>
      <c r="J41" s="126">
        <f t="shared" si="17"/>
        <v>32</v>
      </c>
      <c r="K41" s="127">
        <v>650000</v>
      </c>
      <c r="L41" s="128">
        <f t="shared" si="1"/>
        <v>21670</v>
      </c>
      <c r="M41" s="129">
        <f t="shared" ref="M41:M56" si="18">O40</f>
        <v>635000</v>
      </c>
      <c r="N41" s="130" t="s">
        <v>32</v>
      </c>
      <c r="O41" s="131">
        <v>665000</v>
      </c>
      <c r="P41" s="132">
        <f t="shared" si="2"/>
        <v>62335</v>
      </c>
      <c r="Q41" s="133">
        <f t="shared" si="3"/>
        <v>31167.5</v>
      </c>
      <c r="R41" s="134">
        <f t="shared" si="14"/>
        <v>10530</v>
      </c>
      <c r="S41" s="135">
        <f t="shared" si="14"/>
        <v>5265</v>
      </c>
      <c r="T41" s="132">
        <f t="shared" si="5"/>
        <v>72865</v>
      </c>
      <c r="U41" s="133">
        <f t="shared" si="6"/>
        <v>36432.5</v>
      </c>
      <c r="V41" s="134">
        <f t="shared" si="7"/>
        <v>1495</v>
      </c>
      <c r="W41" s="136">
        <f t="shared" si="8"/>
        <v>747.5</v>
      </c>
      <c r="X41" s="134">
        <f t="shared" si="15"/>
        <v>63830</v>
      </c>
      <c r="Y41" s="133">
        <f t="shared" si="15"/>
        <v>31915</v>
      </c>
      <c r="Z41" s="134">
        <f t="shared" si="16"/>
        <v>74360</v>
      </c>
      <c r="AA41" s="136">
        <f t="shared" si="16"/>
        <v>37180</v>
      </c>
      <c r="AB41" s="137">
        <f>K41*$AB$6</f>
        <v>118950</v>
      </c>
      <c r="AC41" s="138">
        <f t="shared" si="12"/>
        <v>59475</v>
      </c>
      <c r="AD41" s="139">
        <v>650000</v>
      </c>
    </row>
    <row r="42" spans="2:30" s="38" customFormat="1" ht="23.1" customHeight="1">
      <c r="B42" s="38">
        <f t="shared" si="0"/>
        <v>37</v>
      </c>
      <c r="C42" s="39" t="s">
        <v>65</v>
      </c>
      <c r="D42" s="40">
        <v>0.1002</v>
      </c>
      <c r="E42" s="40">
        <v>3.3799999999999997E-2</v>
      </c>
      <c r="F42" s="40">
        <v>6.83E-2</v>
      </c>
      <c r="G42" s="41"/>
      <c r="I42" s="140">
        <f t="shared" si="17"/>
        <v>36</v>
      </c>
      <c r="J42" s="141"/>
      <c r="K42" s="142">
        <v>680000</v>
      </c>
      <c r="L42" s="143">
        <f t="shared" si="1"/>
        <v>22670</v>
      </c>
      <c r="M42" s="144">
        <f t="shared" si="18"/>
        <v>665000</v>
      </c>
      <c r="N42" s="145" t="s">
        <v>32</v>
      </c>
      <c r="O42" s="146">
        <v>695000</v>
      </c>
      <c r="P42" s="147">
        <f t="shared" si="2"/>
        <v>65212</v>
      </c>
      <c r="Q42" s="148">
        <f t="shared" si="3"/>
        <v>32606</v>
      </c>
      <c r="R42" s="149">
        <f t="shared" si="14"/>
        <v>11016</v>
      </c>
      <c r="S42" s="150">
        <f t="shared" si="14"/>
        <v>5508</v>
      </c>
      <c r="T42" s="151">
        <f t="shared" si="5"/>
        <v>76228</v>
      </c>
      <c r="U42" s="152">
        <f t="shared" si="6"/>
        <v>38114</v>
      </c>
      <c r="V42" s="149">
        <f t="shared" si="7"/>
        <v>1564</v>
      </c>
      <c r="W42" s="153">
        <f t="shared" si="8"/>
        <v>782</v>
      </c>
      <c r="X42" s="154">
        <f t="shared" si="15"/>
        <v>66776</v>
      </c>
      <c r="Y42" s="152">
        <f t="shared" si="15"/>
        <v>33388</v>
      </c>
      <c r="Z42" s="154">
        <f t="shared" si="16"/>
        <v>77792</v>
      </c>
      <c r="AA42" s="155">
        <f t="shared" si="16"/>
        <v>38896</v>
      </c>
      <c r="AB42" s="156"/>
      <c r="AC42" s="157"/>
      <c r="AD42" s="158">
        <v>680000</v>
      </c>
    </row>
    <row r="43" spans="2:30" s="38" customFormat="1" ht="23.1" customHeight="1">
      <c r="B43" s="38">
        <f t="shared" si="0"/>
        <v>38</v>
      </c>
      <c r="C43" s="39" t="s">
        <v>66</v>
      </c>
      <c r="D43" s="40">
        <v>9.98E-2</v>
      </c>
      <c r="E43" s="40">
        <v>3.3799999999999997E-2</v>
      </c>
      <c r="F43" s="40">
        <v>6.8000000000000005E-2</v>
      </c>
      <c r="G43" s="41"/>
      <c r="I43" s="71">
        <f t="shared" si="17"/>
        <v>37</v>
      </c>
      <c r="J43" s="72"/>
      <c r="K43" s="73">
        <v>710000</v>
      </c>
      <c r="L43" s="74">
        <f t="shared" si="1"/>
        <v>23670</v>
      </c>
      <c r="M43" s="75">
        <f t="shared" si="18"/>
        <v>695000</v>
      </c>
      <c r="N43" s="76" t="s">
        <v>32</v>
      </c>
      <c r="O43" s="77">
        <v>730000</v>
      </c>
      <c r="P43" s="78">
        <f t="shared" si="2"/>
        <v>68089</v>
      </c>
      <c r="Q43" s="79">
        <f t="shared" si="3"/>
        <v>34044.5</v>
      </c>
      <c r="R43" s="80">
        <f t="shared" si="14"/>
        <v>11502</v>
      </c>
      <c r="S43" s="81">
        <f t="shared" si="14"/>
        <v>5751</v>
      </c>
      <c r="T43" s="78">
        <f t="shared" si="5"/>
        <v>79591</v>
      </c>
      <c r="U43" s="79">
        <f t="shared" si="6"/>
        <v>39795.5</v>
      </c>
      <c r="V43" s="80">
        <f t="shared" si="7"/>
        <v>1633</v>
      </c>
      <c r="W43" s="82">
        <f t="shared" si="8"/>
        <v>816.5</v>
      </c>
      <c r="X43" s="80">
        <f t="shared" si="15"/>
        <v>69722</v>
      </c>
      <c r="Y43" s="79">
        <f t="shared" si="15"/>
        <v>34861</v>
      </c>
      <c r="Z43" s="80">
        <f t="shared" si="16"/>
        <v>81224</v>
      </c>
      <c r="AA43" s="82">
        <f t="shared" si="16"/>
        <v>40612</v>
      </c>
      <c r="AB43" s="156"/>
      <c r="AC43" s="157"/>
      <c r="AD43" s="53">
        <v>710000</v>
      </c>
    </row>
    <row r="44" spans="2:30" s="38" customFormat="1" ht="23.1" customHeight="1">
      <c r="B44" s="38">
        <f t="shared" si="0"/>
        <v>39</v>
      </c>
      <c r="C44" s="39" t="s">
        <v>67</v>
      </c>
      <c r="D44" s="40">
        <v>0.10050000000000001</v>
      </c>
      <c r="E44" s="40">
        <v>3.3799999999999997E-2</v>
      </c>
      <c r="F44" s="40">
        <v>6.7500000000000004E-2</v>
      </c>
      <c r="G44" s="41"/>
      <c r="I44" s="54">
        <f t="shared" si="17"/>
        <v>38</v>
      </c>
      <c r="J44" s="55"/>
      <c r="K44" s="56">
        <v>750000</v>
      </c>
      <c r="L44" s="57">
        <f t="shared" si="1"/>
        <v>25000</v>
      </c>
      <c r="M44" s="58">
        <f t="shared" si="18"/>
        <v>730000</v>
      </c>
      <c r="N44" s="59" t="s">
        <v>32</v>
      </c>
      <c r="O44" s="60">
        <v>770000</v>
      </c>
      <c r="P44" s="61">
        <f t="shared" si="2"/>
        <v>71925</v>
      </c>
      <c r="Q44" s="62">
        <f t="shared" si="3"/>
        <v>35962.5</v>
      </c>
      <c r="R44" s="63">
        <f t="shared" si="14"/>
        <v>12150</v>
      </c>
      <c r="S44" s="64">
        <f t="shared" si="14"/>
        <v>6075</v>
      </c>
      <c r="T44" s="65">
        <f t="shared" si="5"/>
        <v>84075</v>
      </c>
      <c r="U44" s="66">
        <f t="shared" si="6"/>
        <v>42037.5</v>
      </c>
      <c r="V44" s="63">
        <f t="shared" si="7"/>
        <v>1725</v>
      </c>
      <c r="W44" s="67">
        <f t="shared" si="8"/>
        <v>862.5</v>
      </c>
      <c r="X44" s="68">
        <f t="shared" si="15"/>
        <v>73650</v>
      </c>
      <c r="Y44" s="66">
        <f t="shared" si="15"/>
        <v>36825</v>
      </c>
      <c r="Z44" s="68">
        <f t="shared" si="16"/>
        <v>85800</v>
      </c>
      <c r="AA44" s="69">
        <f t="shared" si="16"/>
        <v>42900</v>
      </c>
      <c r="AB44" s="156"/>
      <c r="AC44" s="157"/>
      <c r="AD44" s="70">
        <v>750000</v>
      </c>
    </row>
    <row r="45" spans="2:30" s="38" customFormat="1" ht="23.1" customHeight="1">
      <c r="B45" s="38">
        <f t="shared" si="0"/>
        <v>40</v>
      </c>
      <c r="C45" s="39" t="s">
        <v>68</v>
      </c>
      <c r="D45" s="40">
        <v>0.1011</v>
      </c>
      <c r="E45" s="40">
        <v>3.3799999999999997E-2</v>
      </c>
      <c r="F45" s="40">
        <v>6.93E-2</v>
      </c>
      <c r="G45" s="41"/>
      <c r="I45" s="71">
        <f t="shared" si="17"/>
        <v>39</v>
      </c>
      <c r="J45" s="72"/>
      <c r="K45" s="73">
        <v>790000</v>
      </c>
      <c r="L45" s="74">
        <f t="shared" si="1"/>
        <v>26330</v>
      </c>
      <c r="M45" s="75">
        <f t="shared" si="18"/>
        <v>770000</v>
      </c>
      <c r="N45" s="76" t="s">
        <v>32</v>
      </c>
      <c r="O45" s="77">
        <v>810000</v>
      </c>
      <c r="P45" s="78">
        <f t="shared" si="2"/>
        <v>75761</v>
      </c>
      <c r="Q45" s="79">
        <f t="shared" si="3"/>
        <v>37880.5</v>
      </c>
      <c r="R45" s="80">
        <f t="shared" si="14"/>
        <v>12798</v>
      </c>
      <c r="S45" s="81">
        <f t="shared" si="14"/>
        <v>6399</v>
      </c>
      <c r="T45" s="78">
        <f t="shared" si="5"/>
        <v>88559</v>
      </c>
      <c r="U45" s="79">
        <f t="shared" si="6"/>
        <v>44279.5</v>
      </c>
      <c r="V45" s="80">
        <f t="shared" si="7"/>
        <v>1817</v>
      </c>
      <c r="W45" s="82">
        <f t="shared" si="8"/>
        <v>908.5</v>
      </c>
      <c r="X45" s="80">
        <f t="shared" si="15"/>
        <v>77578</v>
      </c>
      <c r="Y45" s="79">
        <f t="shared" si="15"/>
        <v>38789</v>
      </c>
      <c r="Z45" s="80">
        <f t="shared" si="16"/>
        <v>90376</v>
      </c>
      <c r="AA45" s="82">
        <f t="shared" si="16"/>
        <v>45188</v>
      </c>
      <c r="AB45" s="156"/>
      <c r="AC45" s="157"/>
      <c r="AD45" s="53">
        <v>790000</v>
      </c>
    </row>
    <row r="46" spans="2:30" s="38" customFormat="1" ht="23.1" customHeight="1">
      <c r="B46" s="38">
        <f t="shared" si="0"/>
        <v>41</v>
      </c>
      <c r="C46" s="39" t="s">
        <v>69</v>
      </c>
      <c r="D46" s="40">
        <v>0.1055</v>
      </c>
      <c r="E46" s="40">
        <v>3.3799999999999997E-2</v>
      </c>
      <c r="F46" s="40">
        <v>7.3999999999999996E-2</v>
      </c>
      <c r="G46" s="41"/>
      <c r="I46" s="54">
        <f t="shared" si="17"/>
        <v>40</v>
      </c>
      <c r="J46" s="55"/>
      <c r="K46" s="56">
        <v>830000</v>
      </c>
      <c r="L46" s="57">
        <f t="shared" si="1"/>
        <v>27670</v>
      </c>
      <c r="M46" s="58">
        <f t="shared" si="18"/>
        <v>810000</v>
      </c>
      <c r="N46" s="59" t="s">
        <v>32</v>
      </c>
      <c r="O46" s="60">
        <v>855000</v>
      </c>
      <c r="P46" s="61">
        <f t="shared" si="2"/>
        <v>79597</v>
      </c>
      <c r="Q46" s="62">
        <f t="shared" si="3"/>
        <v>39798.5</v>
      </c>
      <c r="R46" s="63">
        <f t="shared" si="14"/>
        <v>13446</v>
      </c>
      <c r="S46" s="64">
        <f t="shared" si="14"/>
        <v>6723</v>
      </c>
      <c r="T46" s="65">
        <f t="shared" si="5"/>
        <v>93043</v>
      </c>
      <c r="U46" s="66">
        <f t="shared" si="6"/>
        <v>46521.5</v>
      </c>
      <c r="V46" s="63">
        <f t="shared" si="7"/>
        <v>1909</v>
      </c>
      <c r="W46" s="67">
        <f t="shared" si="8"/>
        <v>954.5</v>
      </c>
      <c r="X46" s="68">
        <f t="shared" si="15"/>
        <v>81506</v>
      </c>
      <c r="Y46" s="66">
        <f t="shared" si="15"/>
        <v>40753</v>
      </c>
      <c r="Z46" s="68">
        <f t="shared" si="16"/>
        <v>94952</v>
      </c>
      <c r="AA46" s="69">
        <f t="shared" si="16"/>
        <v>47476</v>
      </c>
      <c r="AB46" s="156"/>
      <c r="AC46" s="157"/>
      <c r="AD46" s="70">
        <v>830000</v>
      </c>
    </row>
    <row r="47" spans="2:30" s="38" customFormat="1" ht="23.1" customHeight="1">
      <c r="B47" s="38">
        <f t="shared" si="0"/>
        <v>42</v>
      </c>
      <c r="C47" s="39" t="s">
        <v>70</v>
      </c>
      <c r="D47" s="40">
        <v>0.10059999999999999</v>
      </c>
      <c r="E47" s="40">
        <v>3.3799999999999997E-2</v>
      </c>
      <c r="F47" s="40">
        <v>7.0300000000000001E-2</v>
      </c>
      <c r="G47" s="41"/>
      <c r="I47" s="71">
        <f t="shared" si="17"/>
        <v>41</v>
      </c>
      <c r="J47" s="72"/>
      <c r="K47" s="73">
        <v>880000</v>
      </c>
      <c r="L47" s="74">
        <f t="shared" si="1"/>
        <v>29330</v>
      </c>
      <c r="M47" s="75">
        <f t="shared" si="18"/>
        <v>855000</v>
      </c>
      <c r="N47" s="76" t="s">
        <v>32</v>
      </c>
      <c r="O47" s="77">
        <v>905000</v>
      </c>
      <c r="P47" s="78">
        <f t="shared" si="2"/>
        <v>84392</v>
      </c>
      <c r="Q47" s="79">
        <f t="shared" si="3"/>
        <v>42196</v>
      </c>
      <c r="R47" s="80">
        <f t="shared" si="14"/>
        <v>14256</v>
      </c>
      <c r="S47" s="81">
        <f t="shared" si="14"/>
        <v>7128</v>
      </c>
      <c r="T47" s="78">
        <f t="shared" si="5"/>
        <v>98648</v>
      </c>
      <c r="U47" s="79">
        <f t="shared" si="6"/>
        <v>49324</v>
      </c>
      <c r="V47" s="80">
        <f t="shared" si="7"/>
        <v>2024</v>
      </c>
      <c r="W47" s="82">
        <f t="shared" si="8"/>
        <v>1012</v>
      </c>
      <c r="X47" s="80">
        <f t="shared" si="15"/>
        <v>86416</v>
      </c>
      <c r="Y47" s="79">
        <f t="shared" si="15"/>
        <v>43208</v>
      </c>
      <c r="Z47" s="80">
        <f t="shared" si="16"/>
        <v>100672</v>
      </c>
      <c r="AA47" s="82">
        <f t="shared" si="16"/>
        <v>50336</v>
      </c>
      <c r="AB47" s="156"/>
      <c r="AC47" s="157"/>
      <c r="AD47" s="53">
        <v>880000</v>
      </c>
    </row>
    <row r="48" spans="2:30" s="38" customFormat="1" ht="23.1" customHeight="1">
      <c r="B48" s="38">
        <f t="shared" si="0"/>
        <v>43</v>
      </c>
      <c r="C48" s="39" t="s">
        <v>71</v>
      </c>
      <c r="D48" s="40">
        <v>0.1008</v>
      </c>
      <c r="E48" s="40">
        <v>3.3799999999999997E-2</v>
      </c>
      <c r="F48" s="40">
        <v>6.7400000000000002E-2</v>
      </c>
      <c r="G48" s="41"/>
      <c r="I48" s="54">
        <f t="shared" si="17"/>
        <v>42</v>
      </c>
      <c r="J48" s="55"/>
      <c r="K48" s="56">
        <v>930000</v>
      </c>
      <c r="L48" s="57">
        <f t="shared" si="1"/>
        <v>31000</v>
      </c>
      <c r="M48" s="58">
        <f t="shared" si="18"/>
        <v>905000</v>
      </c>
      <c r="N48" s="59" t="s">
        <v>32</v>
      </c>
      <c r="O48" s="60">
        <v>955000</v>
      </c>
      <c r="P48" s="61">
        <f t="shared" si="2"/>
        <v>89187</v>
      </c>
      <c r="Q48" s="62">
        <f t="shared" si="3"/>
        <v>44593.5</v>
      </c>
      <c r="R48" s="63">
        <f t="shared" si="14"/>
        <v>15066</v>
      </c>
      <c r="S48" s="64">
        <f t="shared" si="14"/>
        <v>7533</v>
      </c>
      <c r="T48" s="65">
        <f t="shared" si="5"/>
        <v>104253</v>
      </c>
      <c r="U48" s="66">
        <f t="shared" si="6"/>
        <v>52126.5</v>
      </c>
      <c r="V48" s="63">
        <f t="shared" si="7"/>
        <v>2139</v>
      </c>
      <c r="W48" s="67">
        <f t="shared" si="8"/>
        <v>1069.5</v>
      </c>
      <c r="X48" s="68">
        <f t="shared" si="15"/>
        <v>91326</v>
      </c>
      <c r="Y48" s="66">
        <f t="shared" si="15"/>
        <v>45663</v>
      </c>
      <c r="Z48" s="68">
        <f t="shared" si="16"/>
        <v>106392</v>
      </c>
      <c r="AA48" s="69">
        <f t="shared" si="16"/>
        <v>53196</v>
      </c>
      <c r="AB48" s="156"/>
      <c r="AC48" s="157"/>
      <c r="AD48" s="70">
        <v>930000</v>
      </c>
    </row>
    <row r="49" spans="2:30" s="38" customFormat="1" ht="23.1" customHeight="1">
      <c r="B49" s="38">
        <f t="shared" si="0"/>
        <v>44</v>
      </c>
      <c r="C49" s="39" t="s">
        <v>72</v>
      </c>
      <c r="D49" s="40">
        <v>0.1008</v>
      </c>
      <c r="E49" s="40">
        <v>3.3799999999999997E-2</v>
      </c>
      <c r="F49" s="40">
        <v>6.8699999999999997E-2</v>
      </c>
      <c r="G49" s="41"/>
      <c r="I49" s="71">
        <f t="shared" si="17"/>
        <v>43</v>
      </c>
      <c r="J49" s="72"/>
      <c r="K49" s="73">
        <v>980000</v>
      </c>
      <c r="L49" s="74">
        <f t="shared" si="1"/>
        <v>32670</v>
      </c>
      <c r="M49" s="75">
        <f t="shared" si="18"/>
        <v>955000</v>
      </c>
      <c r="N49" s="76" t="s">
        <v>32</v>
      </c>
      <c r="O49" s="77">
        <v>1005000</v>
      </c>
      <c r="P49" s="78">
        <f t="shared" si="2"/>
        <v>93982</v>
      </c>
      <c r="Q49" s="79">
        <f t="shared" si="3"/>
        <v>46991</v>
      </c>
      <c r="R49" s="80">
        <f t="shared" si="14"/>
        <v>15876</v>
      </c>
      <c r="S49" s="81">
        <f t="shared" si="14"/>
        <v>7938</v>
      </c>
      <c r="T49" s="78">
        <f t="shared" si="5"/>
        <v>109858</v>
      </c>
      <c r="U49" s="79">
        <f t="shared" si="6"/>
        <v>54929</v>
      </c>
      <c r="V49" s="80">
        <f t="shared" si="7"/>
        <v>2254</v>
      </c>
      <c r="W49" s="82">
        <f t="shared" si="8"/>
        <v>1127</v>
      </c>
      <c r="X49" s="80">
        <f t="shared" si="15"/>
        <v>96236</v>
      </c>
      <c r="Y49" s="79">
        <f t="shared" si="15"/>
        <v>48118</v>
      </c>
      <c r="Z49" s="80">
        <f t="shared" si="16"/>
        <v>112112</v>
      </c>
      <c r="AA49" s="82">
        <f t="shared" si="16"/>
        <v>56056</v>
      </c>
      <c r="AB49" s="156"/>
      <c r="AC49" s="157"/>
      <c r="AD49" s="53">
        <v>980000</v>
      </c>
    </row>
    <row r="50" spans="2:30" s="38" customFormat="1" ht="23.1" customHeight="1">
      <c r="B50" s="38">
        <f t="shared" si="0"/>
        <v>45</v>
      </c>
      <c r="C50" s="39" t="s">
        <v>73</v>
      </c>
      <c r="D50" s="40">
        <v>9.7699999999999995E-2</v>
      </c>
      <c r="E50" s="40">
        <v>3.3799999999999997E-2</v>
      </c>
      <c r="F50" s="40">
        <v>6.7100000000000007E-2</v>
      </c>
      <c r="G50" s="41"/>
      <c r="I50" s="54">
        <f t="shared" si="17"/>
        <v>44</v>
      </c>
      <c r="J50" s="55"/>
      <c r="K50" s="56">
        <v>1030000</v>
      </c>
      <c r="L50" s="57">
        <f t="shared" si="1"/>
        <v>34330</v>
      </c>
      <c r="M50" s="58">
        <f t="shared" si="18"/>
        <v>1005000</v>
      </c>
      <c r="N50" s="59" t="s">
        <v>32</v>
      </c>
      <c r="O50" s="60">
        <v>1055000</v>
      </c>
      <c r="P50" s="61">
        <f t="shared" si="2"/>
        <v>98777</v>
      </c>
      <c r="Q50" s="62">
        <f t="shared" si="3"/>
        <v>49388.5</v>
      </c>
      <c r="R50" s="63">
        <f t="shared" si="14"/>
        <v>16686</v>
      </c>
      <c r="S50" s="64">
        <f t="shared" si="14"/>
        <v>8343</v>
      </c>
      <c r="T50" s="65">
        <f t="shared" si="5"/>
        <v>115463</v>
      </c>
      <c r="U50" s="66">
        <f t="shared" si="6"/>
        <v>57731.5</v>
      </c>
      <c r="V50" s="63">
        <f t="shared" si="7"/>
        <v>2369</v>
      </c>
      <c r="W50" s="67">
        <f t="shared" si="8"/>
        <v>1184.5</v>
      </c>
      <c r="X50" s="68">
        <f t="shared" si="15"/>
        <v>101146</v>
      </c>
      <c r="Y50" s="66">
        <f t="shared" si="15"/>
        <v>50573</v>
      </c>
      <c r="Z50" s="68">
        <f t="shared" si="16"/>
        <v>117832</v>
      </c>
      <c r="AA50" s="69">
        <f t="shared" si="16"/>
        <v>58916</v>
      </c>
      <c r="AB50" s="156"/>
      <c r="AC50" s="157"/>
      <c r="AD50" s="70">
        <v>1030000</v>
      </c>
    </row>
    <row r="51" spans="2:30" s="38" customFormat="1" ht="23.1" customHeight="1">
      <c r="B51" s="38">
        <f t="shared" si="0"/>
        <v>46</v>
      </c>
      <c r="C51" s="39" t="s">
        <v>74</v>
      </c>
      <c r="D51" s="40">
        <v>0.1013</v>
      </c>
      <c r="E51" s="40">
        <v>3.3799999999999997E-2</v>
      </c>
      <c r="F51" s="40">
        <v>6.93E-2</v>
      </c>
      <c r="G51" s="41"/>
      <c r="I51" s="71">
        <f t="shared" si="17"/>
        <v>45</v>
      </c>
      <c r="J51" s="72"/>
      <c r="K51" s="73">
        <v>1090000</v>
      </c>
      <c r="L51" s="74">
        <f t="shared" si="1"/>
        <v>36330</v>
      </c>
      <c r="M51" s="75">
        <f t="shared" si="18"/>
        <v>1055000</v>
      </c>
      <c r="N51" s="76" t="s">
        <v>32</v>
      </c>
      <c r="O51" s="77">
        <v>1115000</v>
      </c>
      <c r="P51" s="78">
        <f t="shared" si="2"/>
        <v>104531</v>
      </c>
      <c r="Q51" s="79">
        <f t="shared" si="3"/>
        <v>52265.5</v>
      </c>
      <c r="R51" s="80">
        <f t="shared" si="14"/>
        <v>17658</v>
      </c>
      <c r="S51" s="81">
        <f t="shared" si="14"/>
        <v>8829</v>
      </c>
      <c r="T51" s="78">
        <f t="shared" si="5"/>
        <v>122189</v>
      </c>
      <c r="U51" s="79">
        <f t="shared" si="6"/>
        <v>61094.5</v>
      </c>
      <c r="V51" s="80">
        <f t="shared" si="7"/>
        <v>2507</v>
      </c>
      <c r="W51" s="82">
        <f t="shared" si="8"/>
        <v>1253.5</v>
      </c>
      <c r="X51" s="80">
        <f t="shared" si="15"/>
        <v>107038</v>
      </c>
      <c r="Y51" s="79">
        <f t="shared" si="15"/>
        <v>53519</v>
      </c>
      <c r="Z51" s="80">
        <f t="shared" si="16"/>
        <v>124696</v>
      </c>
      <c r="AA51" s="82">
        <f t="shared" si="16"/>
        <v>62348</v>
      </c>
      <c r="AB51" s="156"/>
      <c r="AC51" s="157"/>
      <c r="AD51" s="53">
        <v>1090000</v>
      </c>
    </row>
    <row r="52" spans="2:30" s="38" customFormat="1" ht="23.1" customHeight="1">
      <c r="B52" s="38">
        <f t="shared" si="0"/>
        <v>47</v>
      </c>
      <c r="C52" s="39" t="s">
        <v>75</v>
      </c>
      <c r="D52" s="40">
        <v>9.4399999999999998E-2</v>
      </c>
      <c r="E52" s="40">
        <v>3.3799999999999997E-2</v>
      </c>
      <c r="F52" s="40">
        <v>6.0600000000000001E-2</v>
      </c>
      <c r="G52" s="41"/>
      <c r="I52" s="54">
        <f t="shared" si="17"/>
        <v>46</v>
      </c>
      <c r="J52" s="55"/>
      <c r="K52" s="56">
        <v>1150000</v>
      </c>
      <c r="L52" s="57">
        <f t="shared" si="1"/>
        <v>38330</v>
      </c>
      <c r="M52" s="58">
        <f t="shared" si="18"/>
        <v>1115000</v>
      </c>
      <c r="N52" s="59" t="s">
        <v>32</v>
      </c>
      <c r="O52" s="60">
        <v>1175000</v>
      </c>
      <c r="P52" s="61">
        <f t="shared" si="2"/>
        <v>110285</v>
      </c>
      <c r="Q52" s="62">
        <f t="shared" si="3"/>
        <v>55142.5</v>
      </c>
      <c r="R52" s="63">
        <f t="shared" si="14"/>
        <v>18630</v>
      </c>
      <c r="S52" s="64">
        <f t="shared" si="14"/>
        <v>9315</v>
      </c>
      <c r="T52" s="65">
        <f t="shared" si="5"/>
        <v>128915</v>
      </c>
      <c r="U52" s="66">
        <f t="shared" si="6"/>
        <v>64457.5</v>
      </c>
      <c r="V52" s="63">
        <f t="shared" si="7"/>
        <v>2645</v>
      </c>
      <c r="W52" s="67">
        <f t="shared" si="8"/>
        <v>1322.5</v>
      </c>
      <c r="X52" s="68">
        <f t="shared" si="15"/>
        <v>112930</v>
      </c>
      <c r="Y52" s="66">
        <f t="shared" si="15"/>
        <v>56465</v>
      </c>
      <c r="Z52" s="68">
        <f t="shared" si="16"/>
        <v>131560</v>
      </c>
      <c r="AA52" s="69">
        <f t="shared" si="16"/>
        <v>65780</v>
      </c>
      <c r="AB52" s="156"/>
      <c r="AC52" s="157"/>
      <c r="AD52" s="70">
        <v>1150000</v>
      </c>
    </row>
    <row r="53" spans="2:30" s="38" customFormat="1" ht="23.1" customHeight="1">
      <c r="D53" s="159"/>
      <c r="I53" s="71">
        <f t="shared" si="17"/>
        <v>47</v>
      </c>
      <c r="J53" s="72"/>
      <c r="K53" s="73">
        <v>1210000</v>
      </c>
      <c r="L53" s="74">
        <f t="shared" si="1"/>
        <v>40330</v>
      </c>
      <c r="M53" s="75">
        <f t="shared" si="18"/>
        <v>1175000</v>
      </c>
      <c r="N53" s="76" t="s">
        <v>32</v>
      </c>
      <c r="O53" s="160">
        <v>1235000</v>
      </c>
      <c r="P53" s="78">
        <f t="shared" si="2"/>
        <v>116039</v>
      </c>
      <c r="Q53" s="79">
        <f t="shared" si="3"/>
        <v>58019.5</v>
      </c>
      <c r="R53" s="80">
        <f t="shared" si="14"/>
        <v>19602</v>
      </c>
      <c r="S53" s="81">
        <f t="shared" si="14"/>
        <v>9801</v>
      </c>
      <c r="T53" s="78">
        <f t="shared" si="5"/>
        <v>135641</v>
      </c>
      <c r="U53" s="79">
        <f t="shared" si="6"/>
        <v>67820.5</v>
      </c>
      <c r="V53" s="80">
        <f t="shared" si="7"/>
        <v>2783</v>
      </c>
      <c r="W53" s="82">
        <f t="shared" si="8"/>
        <v>1391.5</v>
      </c>
      <c r="X53" s="80">
        <f t="shared" si="15"/>
        <v>118822</v>
      </c>
      <c r="Y53" s="79">
        <f t="shared" si="15"/>
        <v>59411</v>
      </c>
      <c r="Z53" s="80">
        <f t="shared" si="16"/>
        <v>138424</v>
      </c>
      <c r="AA53" s="82">
        <f t="shared" si="16"/>
        <v>69212</v>
      </c>
      <c r="AB53" s="156"/>
      <c r="AC53" s="157"/>
      <c r="AD53" s="53">
        <v>1210000</v>
      </c>
    </row>
    <row r="54" spans="2:30" s="161" customFormat="1" ht="23.1" customHeight="1">
      <c r="I54" s="54">
        <f t="shared" si="17"/>
        <v>48</v>
      </c>
      <c r="J54" s="162"/>
      <c r="K54" s="56">
        <v>1270000</v>
      </c>
      <c r="L54" s="163">
        <f t="shared" si="1"/>
        <v>42330</v>
      </c>
      <c r="M54" s="58">
        <f t="shared" si="18"/>
        <v>1235000</v>
      </c>
      <c r="N54" s="59" t="s">
        <v>32</v>
      </c>
      <c r="O54" s="60">
        <v>1295000</v>
      </c>
      <c r="P54" s="164">
        <f t="shared" si="2"/>
        <v>121793</v>
      </c>
      <c r="Q54" s="64">
        <f t="shared" si="3"/>
        <v>60896.5</v>
      </c>
      <c r="R54" s="63">
        <f t="shared" si="14"/>
        <v>20574</v>
      </c>
      <c r="S54" s="165">
        <f t="shared" si="14"/>
        <v>10287</v>
      </c>
      <c r="T54" s="65">
        <f t="shared" si="5"/>
        <v>142367</v>
      </c>
      <c r="U54" s="166">
        <f t="shared" si="6"/>
        <v>71183.5</v>
      </c>
      <c r="V54" s="63">
        <f t="shared" si="7"/>
        <v>2921</v>
      </c>
      <c r="W54" s="167">
        <f t="shared" si="8"/>
        <v>1460.5</v>
      </c>
      <c r="X54" s="68">
        <f t="shared" si="15"/>
        <v>124714</v>
      </c>
      <c r="Y54" s="166">
        <f t="shared" si="15"/>
        <v>62357</v>
      </c>
      <c r="Z54" s="68">
        <f t="shared" si="16"/>
        <v>145288</v>
      </c>
      <c r="AA54" s="168">
        <f t="shared" si="16"/>
        <v>72644</v>
      </c>
      <c r="AB54" s="156"/>
      <c r="AC54" s="157"/>
      <c r="AD54" s="70">
        <v>1270000</v>
      </c>
    </row>
    <row r="55" spans="2:30" s="161" customFormat="1" ht="23.1" customHeight="1">
      <c r="I55" s="71">
        <f t="shared" si="17"/>
        <v>49</v>
      </c>
      <c r="J55" s="169"/>
      <c r="K55" s="73">
        <v>1330000</v>
      </c>
      <c r="L55" s="170">
        <f t="shared" si="1"/>
        <v>44330</v>
      </c>
      <c r="M55" s="75">
        <f t="shared" si="18"/>
        <v>1295000</v>
      </c>
      <c r="N55" s="76" t="s">
        <v>32</v>
      </c>
      <c r="O55" s="77">
        <v>1355000</v>
      </c>
      <c r="P55" s="171">
        <f t="shared" si="2"/>
        <v>127547</v>
      </c>
      <c r="Q55" s="81">
        <f t="shared" si="3"/>
        <v>63773.5</v>
      </c>
      <c r="R55" s="80">
        <f t="shared" si="14"/>
        <v>21546</v>
      </c>
      <c r="S55" s="172">
        <f t="shared" si="14"/>
        <v>10773</v>
      </c>
      <c r="T55" s="78">
        <f t="shared" si="5"/>
        <v>149093</v>
      </c>
      <c r="U55" s="171">
        <f t="shared" si="6"/>
        <v>74546.5</v>
      </c>
      <c r="V55" s="80">
        <f t="shared" si="7"/>
        <v>3059</v>
      </c>
      <c r="W55" s="173">
        <f t="shared" si="8"/>
        <v>1529.5</v>
      </c>
      <c r="X55" s="80">
        <f t="shared" si="15"/>
        <v>130606</v>
      </c>
      <c r="Y55" s="171">
        <f t="shared" si="15"/>
        <v>65303</v>
      </c>
      <c r="Z55" s="80">
        <f t="shared" si="16"/>
        <v>152152</v>
      </c>
      <c r="AA55" s="173">
        <f t="shared" si="16"/>
        <v>76076</v>
      </c>
      <c r="AB55" s="156"/>
      <c r="AC55" s="157"/>
      <c r="AD55" s="53">
        <v>1330000</v>
      </c>
    </row>
    <row r="56" spans="2:30" s="161" customFormat="1" ht="23.1" customHeight="1">
      <c r="I56" s="174">
        <f t="shared" ref="I56" si="19">I55+1</f>
        <v>50</v>
      </c>
      <c r="J56" s="175"/>
      <c r="K56" s="176">
        <v>1390000</v>
      </c>
      <c r="L56" s="177">
        <f t="shared" si="1"/>
        <v>46330</v>
      </c>
      <c r="M56" s="178">
        <f t="shared" si="18"/>
        <v>1355000</v>
      </c>
      <c r="N56" s="179" t="s">
        <v>32</v>
      </c>
      <c r="O56" s="180"/>
      <c r="P56" s="181">
        <f t="shared" si="2"/>
        <v>133301</v>
      </c>
      <c r="Q56" s="182">
        <f t="shared" si="3"/>
        <v>66650.5</v>
      </c>
      <c r="R56" s="183">
        <f t="shared" si="14"/>
        <v>22518</v>
      </c>
      <c r="S56" s="184">
        <f t="shared" si="14"/>
        <v>11259</v>
      </c>
      <c r="T56" s="185">
        <f t="shared" si="5"/>
        <v>155819</v>
      </c>
      <c r="U56" s="186">
        <f t="shared" si="6"/>
        <v>77909.5</v>
      </c>
      <c r="V56" s="183">
        <f t="shared" si="7"/>
        <v>3197</v>
      </c>
      <c r="W56" s="187">
        <f t="shared" si="8"/>
        <v>1598.5</v>
      </c>
      <c r="X56" s="188">
        <f t="shared" si="15"/>
        <v>136498</v>
      </c>
      <c r="Y56" s="186">
        <f t="shared" si="15"/>
        <v>68249</v>
      </c>
      <c r="Z56" s="188">
        <f t="shared" si="16"/>
        <v>159016</v>
      </c>
      <c r="AA56" s="189">
        <f t="shared" si="16"/>
        <v>79508</v>
      </c>
      <c r="AB56" s="190"/>
      <c r="AC56" s="191"/>
      <c r="AD56" s="192">
        <v>1390000</v>
      </c>
    </row>
    <row r="57" spans="2:30" ht="9.75" customHeight="1"/>
    <row r="62" spans="2:30" customFormat="1" ht="28.5" customHeight="1">
      <c r="I62" s="199"/>
      <c r="J62" s="199"/>
      <c r="K62" s="200"/>
      <c r="L62" s="199"/>
      <c r="M62" s="201"/>
      <c r="N62" s="202"/>
      <c r="O62" s="201"/>
      <c r="P62" s="1"/>
      <c r="Q62" s="203"/>
      <c r="R62" s="1"/>
      <c r="S62" s="1"/>
      <c r="T62" s="1"/>
      <c r="U62" s="1"/>
      <c r="V62" s="1"/>
      <c r="W62" s="1"/>
      <c r="X62" s="1"/>
      <c r="Y62" s="1"/>
    </row>
    <row r="63" spans="2:30" s="204" customFormat="1" ht="25.5" customHeight="1">
      <c r="I63" s="205"/>
      <c r="K63" s="206" t="s">
        <v>76</v>
      </c>
      <c r="N63" s="205" t="s">
        <v>77</v>
      </c>
      <c r="R63" s="205" t="s">
        <v>78</v>
      </c>
      <c r="T63" s="207" t="s">
        <v>79</v>
      </c>
      <c r="X63" s="205" t="s">
        <v>80</v>
      </c>
      <c r="Y63" s="205"/>
      <c r="AA63" s="205" t="s">
        <v>81</v>
      </c>
    </row>
    <row r="64" spans="2:30" s="204" customFormat="1" ht="25.5" customHeight="1">
      <c r="I64" s="205"/>
      <c r="K64" s="205" t="s">
        <v>82</v>
      </c>
      <c r="N64" s="205" t="s">
        <v>82</v>
      </c>
      <c r="R64" s="205" t="s">
        <v>83</v>
      </c>
      <c r="T64" s="208" t="s">
        <v>84</v>
      </c>
      <c r="X64" s="205" t="s">
        <v>85</v>
      </c>
      <c r="Y64" s="205"/>
      <c r="AA64" s="205" t="s">
        <v>86</v>
      </c>
    </row>
    <row r="65" spans="5:25" s="209" customFormat="1" ht="27.75" customHeight="1">
      <c r="I65" s="210"/>
      <c r="J65" s="210"/>
      <c r="K65" s="211"/>
      <c r="L65" s="210"/>
      <c r="M65" s="201"/>
      <c r="N65" s="202"/>
      <c r="O65" s="201"/>
      <c r="P65" s="212"/>
      <c r="Q65" s="212"/>
      <c r="R65" s="212"/>
      <c r="S65" s="212"/>
      <c r="T65" s="212"/>
      <c r="U65" s="212"/>
      <c r="V65" s="212"/>
      <c r="W65" s="212"/>
      <c r="X65" s="212"/>
      <c r="Y65" s="212"/>
    </row>
    <row r="66" spans="5:25" customFormat="1" ht="21.95" customHeight="1">
      <c r="I66" s="199"/>
      <c r="J66" s="199"/>
      <c r="K66" s="200"/>
      <c r="L66" s="199"/>
      <c r="M66" s="201"/>
      <c r="N66" s="202"/>
      <c r="O66" s="20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5:25" s="213" customFormat="1" ht="32.25" customHeight="1">
      <c r="I67" s="214"/>
      <c r="J67" s="301" t="s">
        <v>87</v>
      </c>
      <c r="K67" s="302"/>
      <c r="L67" s="30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  <c r="Y67" s="303"/>
    </row>
    <row r="68" spans="5:25" customFormat="1" ht="21.95" customHeight="1">
      <c r="I68" s="199"/>
      <c r="J68" s="199"/>
      <c r="K68" s="200"/>
      <c r="L68" s="199"/>
      <c r="M68" s="201"/>
      <c r="N68" s="202"/>
      <c r="O68" s="20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5:25" s="216" customFormat="1" ht="21.95" customHeight="1">
      <c r="E69" s="215"/>
      <c r="F69" s="215"/>
      <c r="G69" s="215"/>
      <c r="J69" s="217" t="s">
        <v>88</v>
      </c>
      <c r="K69" s="218"/>
      <c r="L69" s="218"/>
      <c r="M69" s="219"/>
      <c r="N69" s="219"/>
      <c r="O69" s="219"/>
      <c r="P69" s="218"/>
      <c r="Q69" s="218"/>
      <c r="R69" s="218"/>
      <c r="S69" s="218"/>
      <c r="T69" s="218"/>
      <c r="U69" s="218"/>
      <c r="V69" s="218"/>
      <c r="W69" s="218"/>
    </row>
    <row r="70" spans="5:25" s="221" customFormat="1" ht="21.95" customHeight="1">
      <c r="E70" s="220"/>
      <c r="F70" s="220"/>
      <c r="G70" s="220"/>
      <c r="K70" s="222" t="s">
        <v>89</v>
      </c>
      <c r="L70" s="205"/>
      <c r="M70" s="223"/>
      <c r="N70" s="223"/>
      <c r="O70" s="223"/>
      <c r="P70" s="205"/>
      <c r="Q70" s="205"/>
      <c r="R70" s="205"/>
      <c r="S70" s="205"/>
      <c r="T70" s="205"/>
      <c r="U70" s="205"/>
      <c r="V70" s="205"/>
      <c r="W70" s="205"/>
    </row>
    <row r="71" spans="5:25" s="221" customFormat="1" ht="21.95" customHeight="1">
      <c r="E71" s="220"/>
      <c r="F71" s="220"/>
      <c r="G71" s="220"/>
      <c r="K71" s="222" t="s">
        <v>90</v>
      </c>
      <c r="L71" s="222"/>
      <c r="M71" s="224"/>
      <c r="N71" s="224"/>
      <c r="O71" s="224"/>
      <c r="P71" s="222"/>
      <c r="Q71" s="222"/>
      <c r="R71" s="222"/>
      <c r="S71" s="222"/>
      <c r="T71" s="222"/>
      <c r="U71" s="222"/>
      <c r="V71" s="222"/>
      <c r="W71" s="222"/>
    </row>
    <row r="72" spans="5:25" s="221" customFormat="1" ht="21.95" customHeight="1">
      <c r="E72" s="220"/>
      <c r="F72" s="220"/>
      <c r="G72" s="220"/>
      <c r="K72" s="222" t="s">
        <v>91</v>
      </c>
      <c r="L72" s="222"/>
      <c r="M72" s="224"/>
      <c r="N72" s="224"/>
      <c r="O72" s="224"/>
      <c r="P72" s="222"/>
      <c r="Q72" s="222"/>
      <c r="R72" s="222"/>
      <c r="S72" s="222"/>
      <c r="T72" s="222"/>
      <c r="U72" s="222"/>
      <c r="V72" s="222"/>
      <c r="W72" s="222"/>
    </row>
    <row r="73" spans="5:25" s="221" customFormat="1" ht="21.95" customHeight="1">
      <c r="E73" s="220"/>
      <c r="F73" s="220"/>
      <c r="G73" s="220"/>
      <c r="K73" s="222" t="s">
        <v>92</v>
      </c>
      <c r="L73" s="222"/>
      <c r="M73" s="224"/>
      <c r="N73" s="224"/>
      <c r="O73" s="224"/>
      <c r="P73" s="222"/>
      <c r="Q73" s="222"/>
      <c r="R73" s="222"/>
      <c r="S73" s="222"/>
      <c r="T73" s="222"/>
      <c r="U73" s="222"/>
      <c r="V73" s="222"/>
      <c r="W73" s="222"/>
      <c r="X73" s="225"/>
    </row>
    <row r="74" spans="5:25" s="221" customFormat="1" ht="21.95" customHeight="1">
      <c r="E74" s="220"/>
      <c r="F74" s="220"/>
      <c r="G74" s="220"/>
      <c r="K74" s="226" t="s">
        <v>93</v>
      </c>
      <c r="L74" s="222"/>
      <c r="M74" s="224"/>
      <c r="N74" s="224"/>
      <c r="O74" s="224"/>
      <c r="P74" s="222"/>
      <c r="Q74" s="222"/>
      <c r="R74" s="222"/>
      <c r="S74" s="222"/>
      <c r="T74" s="222"/>
      <c r="U74" s="222"/>
      <c r="V74" s="222"/>
      <c r="W74" s="222"/>
      <c r="X74" s="225"/>
    </row>
    <row r="75" spans="5:25" s="221" customFormat="1" ht="21.95" customHeight="1">
      <c r="E75" s="220"/>
      <c r="F75" s="220"/>
      <c r="G75" s="220"/>
      <c r="J75" s="227"/>
      <c r="K75" s="227"/>
      <c r="L75" s="227"/>
      <c r="M75" s="228"/>
      <c r="N75" s="228"/>
      <c r="O75" s="228"/>
      <c r="P75" s="227"/>
      <c r="Q75" s="227"/>
      <c r="R75" s="227"/>
      <c r="S75" s="227"/>
      <c r="T75" s="227"/>
      <c r="U75" s="227"/>
      <c r="V75" s="227"/>
      <c r="W75" s="227"/>
      <c r="X75" s="229"/>
    </row>
    <row r="76" spans="5:25" s="231" customFormat="1" ht="21.95" customHeight="1">
      <c r="E76" s="230"/>
      <c r="F76" s="230"/>
      <c r="G76" s="230"/>
      <c r="J76" s="232" t="s">
        <v>94</v>
      </c>
      <c r="K76" s="232"/>
      <c r="L76" s="233"/>
      <c r="M76" s="234"/>
      <c r="N76" s="234"/>
      <c r="O76" s="234"/>
      <c r="P76" s="233"/>
      <c r="Q76" s="233"/>
      <c r="R76" s="233"/>
      <c r="S76" s="233"/>
      <c r="T76" s="233"/>
      <c r="U76" s="233"/>
      <c r="V76" s="233"/>
      <c r="W76" s="233"/>
      <c r="X76" s="235"/>
    </row>
    <row r="77" spans="5:25" s="221" customFormat="1" ht="21.95" customHeight="1">
      <c r="E77" s="220"/>
      <c r="F77" s="220"/>
      <c r="G77" s="220"/>
      <c r="K77" s="222" t="s">
        <v>95</v>
      </c>
      <c r="L77" s="222"/>
      <c r="M77" s="224"/>
      <c r="N77" s="224"/>
      <c r="O77" s="224"/>
      <c r="P77" s="222"/>
      <c r="Q77" s="222"/>
      <c r="R77" s="222"/>
      <c r="S77" s="222"/>
      <c r="T77" s="222"/>
      <c r="U77" s="222"/>
      <c r="V77" s="222"/>
      <c r="W77" s="222"/>
      <c r="X77" s="229"/>
    </row>
    <row r="78" spans="5:25" s="221" customFormat="1" ht="21.95" customHeight="1">
      <c r="E78" s="220"/>
      <c r="F78" s="220"/>
      <c r="G78" s="220"/>
      <c r="K78" s="227" t="s">
        <v>96</v>
      </c>
      <c r="L78" s="205"/>
      <c r="M78" s="223"/>
      <c r="N78" s="223"/>
      <c r="O78" s="223"/>
      <c r="P78" s="205"/>
      <c r="Q78" s="205"/>
      <c r="R78" s="205"/>
      <c r="S78" s="205"/>
      <c r="T78" s="205"/>
      <c r="U78" s="205"/>
      <c r="V78" s="205"/>
      <c r="W78" s="205"/>
    </row>
    <row r="79" spans="5:25" s="221" customFormat="1" ht="21.95" customHeight="1">
      <c r="E79" s="220"/>
      <c r="F79" s="220"/>
      <c r="G79" s="220"/>
      <c r="J79" s="236"/>
      <c r="K79" s="237"/>
      <c r="L79" s="237"/>
      <c r="M79" s="238"/>
      <c r="N79" s="238"/>
      <c r="O79" s="238"/>
      <c r="P79" s="237"/>
      <c r="Q79" s="237"/>
      <c r="R79" s="237"/>
      <c r="S79" s="237"/>
      <c r="T79" s="237"/>
      <c r="U79" s="237"/>
      <c r="V79" s="237"/>
      <c r="W79" s="237"/>
    </row>
    <row r="80" spans="5:25" s="216" customFormat="1" ht="21.95" customHeight="1">
      <c r="E80" s="215"/>
      <c r="F80" s="215"/>
      <c r="G80" s="215"/>
      <c r="J80" s="217" t="s">
        <v>97</v>
      </c>
      <c r="K80" s="239"/>
      <c r="L80" s="239"/>
      <c r="M80" s="240"/>
      <c r="N80" s="240"/>
      <c r="O80" s="240"/>
      <c r="P80" s="239"/>
      <c r="Q80" s="239"/>
      <c r="R80" s="239"/>
      <c r="S80" s="239"/>
      <c r="T80" s="239"/>
      <c r="U80" s="239"/>
      <c r="V80" s="239"/>
      <c r="W80" s="239"/>
    </row>
    <row r="81" spans="2:30" s="221" customFormat="1" ht="21.95" customHeight="1">
      <c r="E81" s="220"/>
      <c r="F81" s="220"/>
      <c r="G81" s="220"/>
      <c r="K81" s="236" t="s">
        <v>98</v>
      </c>
      <c r="L81" s="204"/>
      <c r="M81" s="241"/>
      <c r="N81" s="241"/>
      <c r="O81" s="241"/>
      <c r="P81" s="204"/>
      <c r="Q81" s="204"/>
      <c r="R81" s="204"/>
      <c r="S81" s="204"/>
      <c r="T81" s="204"/>
      <c r="U81" s="204"/>
      <c r="V81" s="204"/>
      <c r="W81" s="204"/>
    </row>
    <row r="82" spans="2:30" s="221" customFormat="1" ht="21.95" customHeight="1">
      <c r="E82" s="220"/>
      <c r="F82" s="220"/>
      <c r="G82" s="220"/>
      <c r="K82" s="227" t="s">
        <v>99</v>
      </c>
      <c r="L82" s="204"/>
      <c r="M82" s="241"/>
      <c r="N82" s="241"/>
      <c r="O82" s="241"/>
      <c r="P82" s="204"/>
      <c r="Q82" s="204"/>
      <c r="R82" s="204"/>
      <c r="S82" s="204"/>
      <c r="T82" s="204"/>
      <c r="U82" s="204"/>
      <c r="V82" s="204"/>
      <c r="W82" s="204"/>
    </row>
    <row r="83" spans="2:30" s="221" customFormat="1" ht="21.95" customHeight="1">
      <c r="E83" s="220"/>
      <c r="F83" s="220"/>
      <c r="G83" s="220"/>
      <c r="L83" s="227" t="s">
        <v>100</v>
      </c>
      <c r="M83" s="241"/>
      <c r="N83" s="241"/>
      <c r="O83" s="241"/>
      <c r="P83" s="204"/>
      <c r="Q83" s="204"/>
      <c r="R83" s="204"/>
      <c r="S83" s="204"/>
      <c r="T83" s="204"/>
      <c r="U83" s="204"/>
      <c r="V83" s="204"/>
      <c r="W83" s="204"/>
    </row>
    <row r="84" spans="2:30" s="221" customFormat="1" ht="21.95" customHeight="1">
      <c r="E84" s="220"/>
      <c r="F84" s="220"/>
      <c r="G84" s="220"/>
      <c r="K84" s="227"/>
      <c r="L84" s="204" t="s">
        <v>101</v>
      </c>
      <c r="M84" s="241"/>
      <c r="N84" s="241"/>
      <c r="O84" s="241"/>
      <c r="P84" s="204"/>
      <c r="Q84" s="204"/>
      <c r="R84" s="204"/>
      <c r="S84" s="204"/>
      <c r="T84" s="204"/>
      <c r="U84" s="204"/>
      <c r="V84" s="204"/>
      <c r="W84" s="204"/>
    </row>
    <row r="85" spans="2:30" s="221" customFormat="1" ht="21.95" customHeight="1">
      <c r="E85" s="220"/>
      <c r="F85" s="220"/>
      <c r="G85" s="220"/>
      <c r="J85" s="236"/>
      <c r="K85" s="237"/>
      <c r="L85" s="237"/>
      <c r="M85" s="238"/>
      <c r="N85" s="238"/>
      <c r="O85" s="238"/>
      <c r="P85" s="237"/>
      <c r="Q85" s="237"/>
      <c r="R85" s="237"/>
      <c r="S85" s="237"/>
      <c r="T85" s="237"/>
      <c r="U85" s="237"/>
      <c r="V85" s="237"/>
      <c r="W85" s="237"/>
    </row>
    <row r="86" spans="2:30" s="216" customFormat="1" ht="21.95" customHeight="1">
      <c r="E86" s="215"/>
      <c r="F86" s="215"/>
      <c r="G86" s="215"/>
      <c r="J86" s="217" t="s">
        <v>102</v>
      </c>
      <c r="K86" s="239"/>
      <c r="L86" s="239"/>
      <c r="M86" s="240"/>
      <c r="N86" s="240"/>
      <c r="O86" s="240"/>
      <c r="P86" s="239"/>
      <c r="Q86" s="239"/>
      <c r="R86" s="239"/>
      <c r="S86" s="239"/>
      <c r="T86" s="239"/>
      <c r="U86" s="239"/>
      <c r="V86" s="239"/>
      <c r="W86" s="239"/>
    </row>
    <row r="87" spans="2:30" s="221" customFormat="1" ht="21.95" customHeight="1">
      <c r="E87" s="220"/>
      <c r="F87" s="220"/>
      <c r="G87" s="220"/>
      <c r="K87" s="227" t="s">
        <v>103</v>
      </c>
      <c r="L87" s="204"/>
      <c r="M87" s="241"/>
      <c r="N87" s="241"/>
      <c r="O87" s="241"/>
      <c r="P87" s="204"/>
      <c r="Q87" s="204"/>
      <c r="R87" s="204"/>
      <c r="S87" s="204"/>
      <c r="T87" s="204"/>
      <c r="U87" s="204"/>
      <c r="V87" s="204"/>
      <c r="W87" s="204"/>
    </row>
    <row r="88" spans="2:30" s="221" customFormat="1" ht="21.95" customHeight="1">
      <c r="E88" s="220"/>
      <c r="F88" s="220"/>
      <c r="G88" s="220"/>
      <c r="K88" s="227" t="s">
        <v>104</v>
      </c>
      <c r="L88" s="204"/>
      <c r="M88" s="241"/>
      <c r="N88" s="241"/>
      <c r="O88" s="241"/>
      <c r="P88" s="204"/>
      <c r="Q88" s="204"/>
      <c r="R88" s="204"/>
      <c r="S88" s="204"/>
      <c r="T88" s="204"/>
      <c r="U88" s="204"/>
      <c r="V88" s="204"/>
      <c r="W88" s="204"/>
    </row>
    <row r="89" spans="2:30" s="221" customFormat="1" ht="21.95" customHeight="1">
      <c r="E89" s="220"/>
      <c r="F89" s="220"/>
      <c r="G89" s="220"/>
      <c r="K89" s="227"/>
      <c r="L89" s="204"/>
      <c r="M89" s="241"/>
      <c r="N89" s="241"/>
      <c r="O89" s="241"/>
      <c r="P89" s="204"/>
      <c r="Q89" s="204"/>
      <c r="R89" s="204"/>
      <c r="S89" s="204"/>
      <c r="T89" s="204"/>
      <c r="U89" s="204"/>
      <c r="V89" s="204"/>
      <c r="W89" s="204"/>
    </row>
    <row r="90" spans="2:30" s="216" customFormat="1" ht="21.95" customHeight="1">
      <c r="E90" s="215"/>
      <c r="F90" s="215"/>
      <c r="G90" s="215"/>
      <c r="J90" s="217" t="s">
        <v>105</v>
      </c>
      <c r="K90" s="239"/>
      <c r="L90" s="239"/>
      <c r="M90" s="240"/>
      <c r="N90" s="240"/>
      <c r="O90" s="240"/>
      <c r="P90" s="239"/>
      <c r="Q90" s="239"/>
      <c r="R90" s="239"/>
      <c r="S90" s="239"/>
      <c r="T90" s="239"/>
      <c r="U90" s="239"/>
      <c r="V90" s="239"/>
      <c r="W90" s="239"/>
    </row>
    <row r="91" spans="2:30" s="221" customFormat="1" ht="21.95" customHeight="1">
      <c r="E91" s="220"/>
      <c r="F91" s="220"/>
      <c r="G91" s="220"/>
      <c r="K91" s="227" t="s">
        <v>106</v>
      </c>
      <c r="L91" s="204"/>
      <c r="M91" s="241"/>
      <c r="N91" s="241"/>
      <c r="O91" s="241"/>
      <c r="P91" s="204"/>
      <c r="Q91" s="204"/>
      <c r="R91" s="204"/>
      <c r="S91" s="204"/>
      <c r="T91" s="204"/>
      <c r="U91" s="204"/>
      <c r="V91" s="204"/>
      <c r="W91" s="204"/>
    </row>
    <row r="92" spans="2:30" s="242" customFormat="1" ht="21.95" customHeight="1">
      <c r="E92" s="243"/>
      <c r="F92" s="243"/>
      <c r="G92" s="243"/>
      <c r="I92" s="244"/>
      <c r="J92" s="244"/>
      <c r="K92" s="245"/>
      <c r="L92" s="246"/>
      <c r="M92" s="247"/>
      <c r="N92" s="248"/>
      <c r="O92" s="247"/>
      <c r="P92" s="249"/>
      <c r="Q92" s="249"/>
      <c r="R92" s="249"/>
      <c r="S92" s="249"/>
      <c r="T92" s="249"/>
      <c r="U92" s="249"/>
      <c r="V92" s="249"/>
      <c r="W92" s="249"/>
    </row>
    <row r="93" spans="2:30" s="242" customFormat="1" ht="21.95" customHeight="1">
      <c r="E93" s="243"/>
      <c r="F93" s="243"/>
      <c r="G93" s="243"/>
      <c r="I93" s="244"/>
      <c r="J93" s="244"/>
      <c r="K93" s="245"/>
      <c r="L93" s="246"/>
      <c r="M93" s="247"/>
      <c r="N93" s="248"/>
      <c r="O93" s="247"/>
      <c r="P93" s="249"/>
      <c r="Q93" s="249"/>
      <c r="R93" s="249"/>
      <c r="S93" s="249"/>
      <c r="T93" s="249"/>
      <c r="U93" s="249"/>
      <c r="V93" s="249"/>
      <c r="W93" s="249"/>
    </row>
    <row r="94" spans="2:30" s="242" customFormat="1" ht="21.95" customHeight="1">
      <c r="E94" s="243"/>
      <c r="F94" s="243"/>
      <c r="G94" s="243"/>
      <c r="I94" s="244"/>
      <c r="J94" s="244"/>
      <c r="K94" s="245"/>
      <c r="L94" s="246"/>
      <c r="M94" s="247"/>
      <c r="N94" s="248"/>
      <c r="O94" s="247"/>
      <c r="P94" s="249"/>
      <c r="Q94" s="249"/>
      <c r="R94" s="249"/>
      <c r="S94" s="249"/>
      <c r="T94" s="249"/>
      <c r="U94" s="249"/>
      <c r="V94" s="249"/>
      <c r="W94" s="249"/>
    </row>
    <row r="95" spans="2:30" s="214" customFormat="1" ht="32.25" customHeight="1">
      <c r="B95" s="213"/>
      <c r="C95" s="213"/>
      <c r="D95" s="213"/>
      <c r="E95" s="213"/>
      <c r="F95" s="213"/>
      <c r="G95" s="213"/>
      <c r="H95" s="213"/>
      <c r="J95" s="301" t="s">
        <v>107</v>
      </c>
      <c r="K95" s="302"/>
      <c r="L95" s="302"/>
      <c r="M95" s="302"/>
      <c r="N95" s="302"/>
      <c r="O95" s="302"/>
      <c r="P95" s="302"/>
      <c r="Q95" s="302"/>
      <c r="R95" s="302"/>
      <c r="S95" s="302"/>
      <c r="T95" s="302"/>
      <c r="U95" s="302"/>
      <c r="V95" s="302"/>
      <c r="W95" s="302"/>
      <c r="X95" s="302"/>
      <c r="Y95" s="303"/>
      <c r="Z95" s="213"/>
      <c r="AA95" s="213"/>
      <c r="AB95" s="213"/>
      <c r="AC95" s="213"/>
      <c r="AD95" s="213"/>
    </row>
    <row r="96" spans="2:30" customFormat="1" ht="21.95" customHeight="1">
      <c r="I96" s="199"/>
      <c r="J96" s="199"/>
      <c r="K96" s="200"/>
      <c r="L96" s="199"/>
      <c r="M96" s="201"/>
      <c r="N96" s="202"/>
      <c r="O96" s="20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30" s="216" customFormat="1" ht="21.95" customHeight="1">
      <c r="E97" s="215"/>
      <c r="F97" s="215"/>
      <c r="G97" s="215"/>
      <c r="J97" s="217" t="s">
        <v>108</v>
      </c>
      <c r="K97" s="218" t="s">
        <v>109</v>
      </c>
      <c r="L97" s="218"/>
      <c r="M97" s="219"/>
      <c r="N97" s="219"/>
      <c r="O97" s="219"/>
      <c r="P97" s="218"/>
      <c r="Q97" s="218"/>
      <c r="R97" s="218"/>
      <c r="S97" s="218"/>
      <c r="T97" s="218"/>
      <c r="U97" s="218"/>
      <c r="V97" s="218"/>
      <c r="W97" s="218"/>
    </row>
    <row r="98" spans="2:30" s="221" customFormat="1" ht="21.95" customHeight="1">
      <c r="E98" s="220"/>
      <c r="F98" s="220"/>
      <c r="G98" s="220"/>
      <c r="K98" s="222" t="s">
        <v>110</v>
      </c>
      <c r="L98" s="205"/>
      <c r="M98" s="223"/>
      <c r="N98" s="223"/>
      <c r="O98" s="223"/>
      <c r="P98" s="205"/>
      <c r="Q98" s="205"/>
      <c r="R98" s="205"/>
      <c r="S98" s="205"/>
      <c r="T98" s="205"/>
      <c r="U98" s="205"/>
      <c r="V98" s="205"/>
      <c r="W98" s="205"/>
    </row>
    <row r="99" spans="2:30" s="221" customFormat="1" ht="21.95" customHeight="1">
      <c r="E99" s="220"/>
      <c r="F99" s="220"/>
      <c r="G99" s="220"/>
      <c r="K99" s="222"/>
      <c r="L99" s="222"/>
      <c r="M99" s="224"/>
      <c r="N99" s="224"/>
      <c r="O99" s="224"/>
      <c r="P99" s="222"/>
      <c r="Q99" s="222"/>
      <c r="R99" s="222"/>
      <c r="S99" s="222"/>
      <c r="T99" s="222"/>
      <c r="U99" s="222"/>
      <c r="V99" s="222"/>
      <c r="W99" s="222"/>
    </row>
    <row r="100" spans="2:30" s="216" customFormat="1" ht="21.95" customHeight="1">
      <c r="E100" s="215"/>
      <c r="F100" s="215"/>
      <c r="G100" s="215"/>
      <c r="J100" s="217" t="s">
        <v>108</v>
      </c>
      <c r="K100" s="218" t="s">
        <v>111</v>
      </c>
      <c r="L100" s="250"/>
      <c r="M100" s="251"/>
      <c r="N100" s="251"/>
      <c r="O100" s="251"/>
      <c r="P100" s="250"/>
      <c r="Q100" s="250"/>
      <c r="R100" s="250"/>
      <c r="S100" s="250"/>
      <c r="T100" s="250"/>
      <c r="U100" s="250"/>
      <c r="V100" s="250"/>
      <c r="W100" s="250"/>
    </row>
    <row r="101" spans="2:30" s="221" customFormat="1" ht="21.95" customHeight="1">
      <c r="E101" s="220"/>
      <c r="F101" s="220"/>
      <c r="G101" s="220"/>
      <c r="K101" s="222" t="s">
        <v>112</v>
      </c>
      <c r="L101" s="222"/>
      <c r="M101" s="224"/>
      <c r="N101" s="224"/>
      <c r="O101" s="224"/>
      <c r="P101" s="222"/>
      <c r="Q101" s="222"/>
      <c r="R101" s="222"/>
      <c r="S101" s="222"/>
      <c r="T101" s="222"/>
      <c r="U101" s="222"/>
      <c r="V101" s="222"/>
      <c r="W101" s="222"/>
      <c r="X101" s="225"/>
    </row>
    <row r="102" spans="2:30" s="1" customFormat="1" ht="21.95" customHeight="1">
      <c r="B102"/>
      <c r="C102" s="252"/>
      <c r="D102"/>
      <c r="E102"/>
      <c r="F102"/>
      <c r="G102"/>
      <c r="H102"/>
      <c r="I102" s="199"/>
      <c r="J102" s="199"/>
      <c r="K102" s="200"/>
      <c r="L102" s="199"/>
      <c r="M102" s="201"/>
      <c r="N102" s="202"/>
      <c r="O102" s="201"/>
      <c r="Z102"/>
      <c r="AA102"/>
      <c r="AB102"/>
      <c r="AC102"/>
      <c r="AD102"/>
    </row>
    <row r="103" spans="2:30" customFormat="1" ht="21.95" customHeight="1">
      <c r="C103" s="252"/>
      <c r="I103" s="199"/>
      <c r="J103" s="199"/>
      <c r="K103" s="200"/>
      <c r="L103" s="199"/>
      <c r="M103" s="201"/>
      <c r="N103" s="202"/>
      <c r="O103" s="20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30" s="213" customFormat="1" ht="32.25" customHeight="1">
      <c r="I104" s="214"/>
      <c r="J104" s="301" t="s">
        <v>113</v>
      </c>
      <c r="K104" s="302"/>
      <c r="L104" s="302"/>
      <c r="M104" s="302"/>
      <c r="N104" s="302"/>
      <c r="O104" s="302"/>
      <c r="P104" s="302"/>
      <c r="Q104" s="302"/>
      <c r="R104" s="302"/>
      <c r="S104" s="302"/>
      <c r="T104" s="302"/>
      <c r="U104" s="302"/>
      <c r="V104" s="302"/>
      <c r="W104" s="302"/>
      <c r="X104" s="302"/>
      <c r="Y104" s="303"/>
    </row>
    <row r="105" spans="2:30" s="221" customFormat="1" ht="21.95" customHeight="1">
      <c r="E105" s="220"/>
      <c r="F105" s="220"/>
      <c r="G105" s="220"/>
      <c r="K105" s="227" t="s">
        <v>114</v>
      </c>
      <c r="L105" s="227"/>
      <c r="M105" s="228"/>
      <c r="N105" s="228"/>
      <c r="O105" s="228"/>
      <c r="P105" s="227"/>
      <c r="Q105" s="227"/>
      <c r="R105" s="227"/>
      <c r="S105" s="227"/>
      <c r="T105" s="227"/>
      <c r="U105" s="227"/>
      <c r="V105" s="227"/>
      <c r="W105" s="227"/>
    </row>
    <row r="106" spans="2:30" s="221" customFormat="1" ht="21.95" customHeight="1">
      <c r="E106" s="220"/>
      <c r="F106" s="220"/>
      <c r="G106" s="220"/>
      <c r="K106" s="227" t="s">
        <v>115</v>
      </c>
      <c r="L106" s="227"/>
      <c r="M106" s="228"/>
      <c r="N106" s="228"/>
      <c r="O106" s="228"/>
      <c r="P106" s="227"/>
      <c r="Q106" s="227"/>
      <c r="R106" s="227"/>
      <c r="S106" s="227"/>
      <c r="T106" s="227"/>
      <c r="U106" s="227"/>
      <c r="V106" s="227"/>
      <c r="W106" s="227"/>
    </row>
    <row r="107" spans="2:30" s="205" customFormat="1" ht="21.95" customHeight="1">
      <c r="B107" s="204"/>
      <c r="C107" s="204"/>
      <c r="D107" s="204"/>
      <c r="E107" s="204"/>
      <c r="F107" s="204"/>
      <c r="G107" s="204"/>
      <c r="H107" s="204"/>
      <c r="K107" s="253" t="s">
        <v>116</v>
      </c>
      <c r="M107" s="223"/>
      <c r="N107" s="223"/>
      <c r="O107" s="223"/>
      <c r="Q107" s="205" t="s">
        <v>117</v>
      </c>
      <c r="Z107" s="204"/>
      <c r="AA107" s="204"/>
      <c r="AB107" s="204"/>
      <c r="AC107" s="204"/>
      <c r="AD107" s="204"/>
    </row>
    <row r="108" spans="2:30" customFormat="1" ht="21.95" customHeight="1">
      <c r="C108" s="252"/>
      <c r="I108" s="199"/>
      <c r="J108" s="199"/>
      <c r="K108" s="200"/>
      <c r="L108" s="199"/>
      <c r="M108" s="201"/>
      <c r="N108" s="202"/>
      <c r="O108" s="20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30" customFormat="1" ht="21.95" customHeight="1">
      <c r="C109" s="252"/>
      <c r="I109" s="199"/>
      <c r="J109" s="199"/>
      <c r="K109" s="200"/>
      <c r="L109" s="199"/>
      <c r="M109" s="201"/>
      <c r="N109" s="202"/>
      <c r="O109" s="20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30" s="213" customFormat="1" ht="32.25" customHeight="1">
      <c r="I110" s="214"/>
      <c r="J110" s="301" t="s">
        <v>118</v>
      </c>
      <c r="K110" s="302"/>
      <c r="L110" s="302"/>
      <c r="M110" s="302"/>
      <c r="N110" s="302"/>
      <c r="O110" s="302"/>
      <c r="P110" s="302"/>
      <c r="Q110" s="302"/>
      <c r="R110" s="302"/>
      <c r="S110" s="302"/>
      <c r="T110" s="302"/>
      <c r="U110" s="302"/>
      <c r="V110" s="302"/>
      <c r="W110" s="302"/>
      <c r="X110" s="302"/>
      <c r="Y110" s="303"/>
    </row>
    <row r="111" spans="2:30" s="221" customFormat="1" ht="21.95" customHeight="1">
      <c r="E111" s="220"/>
      <c r="F111" s="220"/>
      <c r="G111" s="220"/>
      <c r="K111" s="227" t="s">
        <v>119</v>
      </c>
      <c r="L111" s="227"/>
      <c r="M111" s="228"/>
      <c r="N111" s="228"/>
      <c r="O111" s="228"/>
      <c r="P111" s="227"/>
      <c r="Q111" s="227"/>
      <c r="R111" s="227"/>
      <c r="S111" s="227"/>
      <c r="T111" s="227"/>
      <c r="U111" s="227"/>
      <c r="V111" s="227"/>
      <c r="W111" s="227"/>
    </row>
    <row r="112" spans="2:30" s="221" customFormat="1" ht="21.95" customHeight="1">
      <c r="E112" s="220"/>
      <c r="F112" s="220"/>
      <c r="G112" s="220"/>
      <c r="K112" s="227" t="s">
        <v>120</v>
      </c>
      <c r="L112" s="227"/>
      <c r="M112" s="228"/>
      <c r="N112" s="228"/>
      <c r="O112" s="228"/>
      <c r="P112" s="227"/>
      <c r="Q112" s="227"/>
      <c r="R112" s="227"/>
      <c r="S112" s="227"/>
      <c r="T112" s="227"/>
      <c r="U112" s="227"/>
      <c r="V112" s="227"/>
      <c r="W112" s="227"/>
    </row>
    <row r="113" spans="2:30" s="221" customFormat="1" ht="21.95" customHeight="1">
      <c r="E113" s="220"/>
      <c r="F113" s="220"/>
      <c r="G113" s="220"/>
      <c r="K113" s="236" t="s">
        <v>121</v>
      </c>
      <c r="L113" s="204"/>
      <c r="M113" s="241"/>
      <c r="N113" s="241"/>
      <c r="O113" s="241"/>
      <c r="P113" s="204"/>
      <c r="Q113" s="204"/>
      <c r="R113" s="204"/>
      <c r="S113" s="204"/>
      <c r="T113" s="204"/>
      <c r="U113" s="204"/>
      <c r="V113" s="204"/>
      <c r="W113" s="204"/>
    </row>
    <row r="114" spans="2:30" s="205" customFormat="1" ht="21.95" customHeight="1">
      <c r="B114" s="204"/>
      <c r="C114" s="204"/>
      <c r="D114" s="204"/>
      <c r="E114" s="204"/>
      <c r="F114" s="204"/>
      <c r="G114" s="204"/>
      <c r="H114" s="204"/>
      <c r="K114" s="253" t="s">
        <v>122</v>
      </c>
      <c r="M114" s="223"/>
      <c r="N114" s="223"/>
      <c r="O114" s="223"/>
      <c r="Q114" s="205" t="s">
        <v>123</v>
      </c>
      <c r="Z114" s="204"/>
      <c r="AA114" s="204"/>
      <c r="AB114" s="204"/>
      <c r="AC114" s="204"/>
      <c r="AD114" s="204"/>
    </row>
    <row r="115" spans="2:30" ht="21.95" customHeight="1"/>
    <row r="116" spans="2:30" ht="21.95" customHeight="1"/>
  </sheetData>
  <sheetProtection algorithmName="SHA-512" hashValue="DXJRKll+zItkWXFycw35b6oMqVz+4Jz3UZL3BzzjDdRmELkjBpJBzgHOU7l6WU02SJ3Ho2LY4Dk+JbqGuQA2Vw==" saltValue="u5JPet1NW5zz3eAUcXL+tQ==" spinCount="100000" sheet="1" objects="1" scenarios="1"/>
  <mergeCells count="21">
    <mergeCell ref="J104:Y104"/>
    <mergeCell ref="J110:Y110"/>
    <mergeCell ref="D4:D5"/>
    <mergeCell ref="AB4:AC4"/>
    <mergeCell ref="I6:J6"/>
    <mergeCell ref="M7:O7"/>
    <mergeCell ref="J67:Y67"/>
    <mergeCell ref="J95:Y95"/>
    <mergeCell ref="AD2:AD5"/>
    <mergeCell ref="P3:Q4"/>
    <mergeCell ref="R3:S4"/>
    <mergeCell ref="T3:U4"/>
    <mergeCell ref="V3:W4"/>
    <mergeCell ref="X3:Y4"/>
    <mergeCell ref="Z3:AA4"/>
    <mergeCell ref="AB2:AC3"/>
    <mergeCell ref="I1:Y1"/>
    <mergeCell ref="I2:L5"/>
    <mergeCell ref="M2:O5"/>
    <mergeCell ref="P2:X2"/>
    <mergeCell ref="Y2:AA2"/>
  </mergeCells>
  <phoneticPr fontId="3"/>
  <dataValidations count="1">
    <dataValidation type="list" allowBlank="1" showInputMessage="1" showErrorMessage="1" sqref="AF3" xr:uid="{D922CCE3-4D8E-47D0-A1DA-47D02A6FCEA1}">
      <formula1>$C$4:$C$52</formula1>
    </dataValidation>
  </dataValidations>
  <printOptions horizontalCentered="1"/>
  <pageMargins left="0.19685039370078741" right="0.11811023622047245" top="0.51181102362204722" bottom="0.39370078740157483" header="0.59055118110236227" footer="0.19685039370078741"/>
  <pageSetup paperSize="9" scale="62" fitToHeight="2" orientation="portrait" horizontalDpi="4294967293" verticalDpi="4294967293" r:id="rId1"/>
  <headerFooter differentFirst="1" scaleWithDoc="0">
    <oddFooter>&amp;C&amp;"HG丸ｺﾞｼｯｸM-PRO,標準"&amp;9河社会保険労務士事務所</oddFooter>
    <evenFooter>&amp;C&amp;"HG丸ｺﾞｼｯｸM-PRO,標準"&amp;12河社会保険労務士事務所</evenFooter>
  </headerFooter>
  <rowBreaks count="1" manualBreakCount="1">
    <brk id="60" min="8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</vt:lpstr>
      <vt:lpstr>R8.4!Print_Area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河社会保険労務士事務所</dc:creator>
  <cp:lastModifiedBy>Yasuko Kawa</cp:lastModifiedBy>
  <cp:lastPrinted>2026-03-22T23:50:04Z</cp:lastPrinted>
  <dcterms:created xsi:type="dcterms:W3CDTF">2026-03-22T23:19:46Z</dcterms:created>
  <dcterms:modified xsi:type="dcterms:W3CDTF">2026-03-23T00:56:18Z</dcterms:modified>
</cp:coreProperties>
</file>