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605"/>
  </bookViews>
  <sheets>
    <sheet name="H28.9" sheetId="1" r:id="rId1"/>
  </sheets>
  <definedNames>
    <definedName name="_xlnm.Print_Area" localSheetId="0">H28.9!$H$1:$V$111</definedName>
  </definedNames>
  <calcPr calcId="145621"/>
</workbook>
</file>

<file path=xl/calcChain.xml><?xml version="1.0" encoding="utf-8"?>
<calcChain xmlns="http://schemas.openxmlformats.org/spreadsheetml/2006/main">
  <c r="L56" i="1" l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U40" i="1"/>
  <c r="V40" i="1" s="1"/>
  <c r="K40" i="1"/>
  <c r="V39" i="1"/>
  <c r="U39" i="1"/>
  <c r="K39" i="1"/>
  <c r="U38" i="1"/>
  <c r="V38" i="1" s="1"/>
  <c r="K38" i="1"/>
  <c r="V37" i="1"/>
  <c r="U37" i="1"/>
  <c r="K37" i="1"/>
  <c r="U36" i="1"/>
  <c r="V36" i="1" s="1"/>
  <c r="K36" i="1"/>
  <c r="V35" i="1"/>
  <c r="U35" i="1"/>
  <c r="K35" i="1"/>
  <c r="U34" i="1"/>
  <c r="V34" i="1" s="1"/>
  <c r="K34" i="1"/>
  <c r="V33" i="1"/>
  <c r="U33" i="1"/>
  <c r="K33" i="1"/>
  <c r="U32" i="1"/>
  <c r="V32" i="1" s="1"/>
  <c r="K32" i="1"/>
  <c r="V31" i="1"/>
  <c r="U31" i="1"/>
  <c r="K31" i="1"/>
  <c r="U30" i="1"/>
  <c r="V30" i="1" s="1"/>
  <c r="K30" i="1"/>
  <c r="V29" i="1"/>
  <c r="U29" i="1"/>
  <c r="K29" i="1"/>
  <c r="U28" i="1"/>
  <c r="V28" i="1" s="1"/>
  <c r="K28" i="1"/>
  <c r="V27" i="1"/>
  <c r="U27" i="1"/>
  <c r="K27" i="1"/>
  <c r="U26" i="1"/>
  <c r="V26" i="1" s="1"/>
  <c r="K26" i="1"/>
  <c r="V25" i="1"/>
  <c r="U25" i="1"/>
  <c r="K25" i="1"/>
  <c r="U24" i="1"/>
  <c r="V24" i="1" s="1"/>
  <c r="K24" i="1"/>
  <c r="U23" i="1"/>
  <c r="V23" i="1" s="1"/>
  <c r="K23" i="1"/>
  <c r="U22" i="1"/>
  <c r="V22" i="1" s="1"/>
  <c r="K22" i="1"/>
  <c r="V21" i="1"/>
  <c r="U21" i="1"/>
  <c r="K21" i="1"/>
  <c r="U20" i="1"/>
  <c r="V20" i="1" s="1"/>
  <c r="K20" i="1"/>
  <c r="U19" i="1"/>
  <c r="V19" i="1" s="1"/>
  <c r="K19" i="1"/>
  <c r="U18" i="1"/>
  <c r="V18" i="1" s="1"/>
  <c r="K18" i="1"/>
  <c r="V17" i="1"/>
  <c r="U17" i="1"/>
  <c r="K17" i="1"/>
  <c r="V16" i="1"/>
  <c r="U16" i="1"/>
  <c r="K16" i="1"/>
  <c r="U15" i="1"/>
  <c r="V15" i="1" s="1"/>
  <c r="K15" i="1"/>
  <c r="U14" i="1"/>
  <c r="V14" i="1" s="1"/>
  <c r="K14" i="1"/>
  <c r="U13" i="1"/>
  <c r="V13" i="1" s="1"/>
  <c r="K13" i="1"/>
  <c r="V12" i="1"/>
  <c r="U12" i="1"/>
  <c r="K12" i="1"/>
  <c r="U11" i="1"/>
  <c r="V11" i="1" s="1"/>
  <c r="L11" i="1"/>
  <c r="K11" i="1"/>
  <c r="L10" i="1"/>
  <c r="K10" i="1"/>
  <c r="L9" i="1"/>
  <c r="K9" i="1"/>
  <c r="L8" i="1"/>
  <c r="K8" i="1"/>
  <c r="H8" i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K7" i="1"/>
  <c r="B7" i="1"/>
  <c r="V6" i="1"/>
  <c r="R6" i="1"/>
  <c r="O6" i="1"/>
  <c r="O54" i="1" s="1"/>
  <c r="R2" i="1"/>
  <c r="O7" i="1" l="1"/>
  <c r="O8" i="1"/>
  <c r="O9" i="1"/>
  <c r="O10" i="1"/>
  <c r="O13" i="1"/>
  <c r="P14" i="1"/>
  <c r="P17" i="1"/>
  <c r="P22" i="1"/>
  <c r="P23" i="1"/>
  <c r="O24" i="1"/>
  <c r="S6" i="1"/>
  <c r="O16" i="1"/>
  <c r="O18" i="1"/>
  <c r="P27" i="1"/>
  <c r="O41" i="1"/>
  <c r="O43" i="1"/>
  <c r="O45" i="1"/>
  <c r="O47" i="1"/>
  <c r="O49" i="1"/>
  <c r="O51" i="1"/>
  <c r="P53" i="1"/>
  <c r="P56" i="1"/>
  <c r="O53" i="1"/>
  <c r="P52" i="1"/>
  <c r="P50" i="1"/>
  <c r="P48" i="1"/>
  <c r="P46" i="1"/>
  <c r="P44" i="1"/>
  <c r="P42" i="1"/>
  <c r="P38" i="1"/>
  <c r="O37" i="1"/>
  <c r="P34" i="1"/>
  <c r="O33" i="1"/>
  <c r="P30" i="1"/>
  <c r="O29" i="1"/>
  <c r="P26" i="1"/>
  <c r="O25" i="1"/>
  <c r="O56" i="1"/>
  <c r="P55" i="1"/>
  <c r="O52" i="1"/>
  <c r="O50" i="1"/>
  <c r="O48" i="1"/>
  <c r="O46" i="1"/>
  <c r="O44" i="1"/>
  <c r="O42" i="1"/>
  <c r="P39" i="1"/>
  <c r="O38" i="1"/>
  <c r="P35" i="1"/>
  <c r="O34" i="1"/>
  <c r="P31" i="1"/>
  <c r="O30" i="1"/>
  <c r="O55" i="1"/>
  <c r="P54" i="1"/>
  <c r="P51" i="1"/>
  <c r="P49" i="1"/>
  <c r="P47" i="1"/>
  <c r="P45" i="1"/>
  <c r="P43" i="1"/>
  <c r="P41" i="1"/>
  <c r="P40" i="1"/>
  <c r="O39" i="1"/>
  <c r="P36" i="1"/>
  <c r="O35" i="1"/>
  <c r="P32" i="1"/>
  <c r="O31" i="1"/>
  <c r="P28" i="1"/>
  <c r="O27" i="1"/>
  <c r="P24" i="1"/>
  <c r="O23" i="1"/>
  <c r="P20" i="1"/>
  <c r="O19" i="1"/>
  <c r="P33" i="1"/>
  <c r="O28" i="1"/>
  <c r="P25" i="1"/>
  <c r="P21" i="1"/>
  <c r="O17" i="1"/>
  <c r="P15" i="1"/>
  <c r="O14" i="1"/>
  <c r="P11" i="1"/>
  <c r="P9" i="1"/>
  <c r="P7" i="1"/>
  <c r="P6" i="1"/>
  <c r="O40" i="1"/>
  <c r="O32" i="1"/>
  <c r="O26" i="1"/>
  <c r="O21" i="1"/>
  <c r="O20" i="1"/>
  <c r="P19" i="1"/>
  <c r="P18" i="1"/>
  <c r="P16" i="1"/>
  <c r="O15" i="1"/>
  <c r="P12" i="1"/>
  <c r="O11" i="1"/>
  <c r="P8" i="1"/>
  <c r="P10" i="1"/>
  <c r="O12" i="1"/>
  <c r="P13" i="1"/>
  <c r="O22" i="1"/>
  <c r="P29" i="1"/>
  <c r="O36" i="1"/>
  <c r="P37" i="1"/>
  <c r="T56" i="1" l="1"/>
  <c r="R56" i="1" s="1"/>
  <c r="S53" i="1"/>
  <c r="Q53" i="1" s="1"/>
  <c r="T52" i="1"/>
  <c r="R52" i="1" s="1"/>
  <c r="T50" i="1"/>
  <c r="R50" i="1" s="1"/>
  <c r="T48" i="1"/>
  <c r="R48" i="1" s="1"/>
  <c r="T46" i="1"/>
  <c r="R46" i="1" s="1"/>
  <c r="T44" i="1"/>
  <c r="R44" i="1" s="1"/>
  <c r="T42" i="1"/>
  <c r="R42" i="1" s="1"/>
  <c r="T38" i="1"/>
  <c r="R38" i="1" s="1"/>
  <c r="S37" i="1"/>
  <c r="Q37" i="1" s="1"/>
  <c r="T34" i="1"/>
  <c r="R34" i="1" s="1"/>
  <c r="S33" i="1"/>
  <c r="Q33" i="1" s="1"/>
  <c r="T30" i="1"/>
  <c r="R30" i="1" s="1"/>
  <c r="S29" i="1"/>
  <c r="Q29" i="1" s="1"/>
  <c r="T26" i="1"/>
  <c r="R26" i="1" s="1"/>
  <c r="S25" i="1"/>
  <c r="Q25" i="1" s="1"/>
  <c r="S56" i="1"/>
  <c r="Q56" i="1" s="1"/>
  <c r="T55" i="1"/>
  <c r="R55" i="1" s="1"/>
  <c r="S52" i="1"/>
  <c r="Q52" i="1" s="1"/>
  <c r="S50" i="1"/>
  <c r="Q50" i="1" s="1"/>
  <c r="S48" i="1"/>
  <c r="Q48" i="1" s="1"/>
  <c r="S46" i="1"/>
  <c r="Q46" i="1" s="1"/>
  <c r="S44" i="1"/>
  <c r="Q44" i="1" s="1"/>
  <c r="S42" i="1"/>
  <c r="Q42" i="1" s="1"/>
  <c r="T39" i="1"/>
  <c r="R39" i="1" s="1"/>
  <c r="S38" i="1"/>
  <c r="Q38" i="1" s="1"/>
  <c r="T35" i="1"/>
  <c r="R35" i="1" s="1"/>
  <c r="S34" i="1"/>
  <c r="Q34" i="1" s="1"/>
  <c r="T31" i="1"/>
  <c r="R31" i="1" s="1"/>
  <c r="S30" i="1"/>
  <c r="Q30" i="1" s="1"/>
  <c r="S55" i="1"/>
  <c r="Q55" i="1" s="1"/>
  <c r="T54" i="1"/>
  <c r="R54" i="1" s="1"/>
  <c r="T51" i="1"/>
  <c r="R51" i="1" s="1"/>
  <c r="T49" i="1"/>
  <c r="R49" i="1" s="1"/>
  <c r="T47" i="1"/>
  <c r="R47" i="1" s="1"/>
  <c r="T45" i="1"/>
  <c r="R45" i="1" s="1"/>
  <c r="T43" i="1"/>
  <c r="R43" i="1" s="1"/>
  <c r="T41" i="1"/>
  <c r="R41" i="1" s="1"/>
  <c r="T40" i="1"/>
  <c r="R40" i="1" s="1"/>
  <c r="S39" i="1"/>
  <c r="Q39" i="1" s="1"/>
  <c r="T36" i="1"/>
  <c r="R36" i="1" s="1"/>
  <c r="S35" i="1"/>
  <c r="Q35" i="1" s="1"/>
  <c r="T32" i="1"/>
  <c r="R32" i="1" s="1"/>
  <c r="S31" i="1"/>
  <c r="Q31" i="1" s="1"/>
  <c r="T28" i="1"/>
  <c r="R28" i="1" s="1"/>
  <c r="S27" i="1"/>
  <c r="Q27" i="1" s="1"/>
  <c r="T24" i="1"/>
  <c r="R24" i="1" s="1"/>
  <c r="S23" i="1"/>
  <c r="Q23" i="1" s="1"/>
  <c r="T20" i="1"/>
  <c r="R20" i="1" s="1"/>
  <c r="S19" i="1"/>
  <c r="Q19" i="1" s="1"/>
  <c r="S40" i="1"/>
  <c r="Q40" i="1" s="1"/>
  <c r="S32" i="1"/>
  <c r="Q32" i="1" s="1"/>
  <c r="S24" i="1"/>
  <c r="Q24" i="1" s="1"/>
  <c r="S22" i="1"/>
  <c r="Q22" i="1" s="1"/>
  <c r="T17" i="1"/>
  <c r="R17" i="1" s="1"/>
  <c r="T15" i="1"/>
  <c r="R15" i="1" s="1"/>
  <c r="S14" i="1"/>
  <c r="Q14" i="1" s="1"/>
  <c r="T11" i="1"/>
  <c r="R11" i="1" s="1"/>
  <c r="T9" i="1"/>
  <c r="R9" i="1" s="1"/>
  <c r="T7" i="1"/>
  <c r="R7" i="1" s="1"/>
  <c r="T37" i="1"/>
  <c r="R37" i="1" s="1"/>
  <c r="T29" i="1"/>
  <c r="R29" i="1" s="1"/>
  <c r="T27" i="1"/>
  <c r="R27" i="1" s="1"/>
  <c r="T21" i="1"/>
  <c r="R21" i="1" s="1"/>
  <c r="S17" i="1"/>
  <c r="Q17" i="1" s="1"/>
  <c r="T16" i="1"/>
  <c r="R16" i="1" s="1"/>
  <c r="S15" i="1"/>
  <c r="Q15" i="1" s="1"/>
  <c r="T12" i="1"/>
  <c r="R12" i="1" s="1"/>
  <c r="S11" i="1"/>
  <c r="Q11" i="1" s="1"/>
  <c r="T18" i="1"/>
  <c r="R18" i="1" s="1"/>
  <c r="S16" i="1"/>
  <c r="Q16" i="1" s="1"/>
  <c r="T25" i="1"/>
  <c r="R25" i="1" s="1"/>
  <c r="T23" i="1"/>
  <c r="R23" i="1" s="1"/>
  <c r="T22" i="1"/>
  <c r="R22" i="1" s="1"/>
  <c r="S20" i="1"/>
  <c r="Q20" i="1" s="1"/>
  <c r="T13" i="1"/>
  <c r="R13" i="1" s="1"/>
  <c r="S12" i="1"/>
  <c r="Q12" i="1" s="1"/>
  <c r="S10" i="1"/>
  <c r="Q10" i="1" s="1"/>
  <c r="S9" i="1"/>
  <c r="Q9" i="1" s="1"/>
  <c r="S8" i="1"/>
  <c r="Q8" i="1" s="1"/>
  <c r="S7" i="1"/>
  <c r="Q7" i="1" s="1"/>
  <c r="S36" i="1"/>
  <c r="Q36" i="1" s="1"/>
  <c r="T33" i="1"/>
  <c r="R33" i="1" s="1"/>
  <c r="S28" i="1"/>
  <c r="Q28" i="1" s="1"/>
  <c r="T19" i="1"/>
  <c r="R19" i="1" s="1"/>
  <c r="T14" i="1"/>
  <c r="R14" i="1" s="1"/>
  <c r="S13" i="1"/>
  <c r="Q13" i="1" s="1"/>
  <c r="S54" i="1"/>
  <c r="Q54" i="1" s="1"/>
  <c r="T53" i="1"/>
  <c r="R53" i="1" s="1"/>
  <c r="S51" i="1"/>
  <c r="Q51" i="1" s="1"/>
  <c r="S49" i="1"/>
  <c r="Q49" i="1" s="1"/>
  <c r="S47" i="1"/>
  <c r="Q47" i="1" s="1"/>
  <c r="S45" i="1"/>
  <c r="Q45" i="1" s="1"/>
  <c r="S43" i="1"/>
  <c r="Q43" i="1" s="1"/>
  <c r="S41" i="1"/>
  <c r="Q41" i="1" s="1"/>
  <c r="S26" i="1"/>
  <c r="Q26" i="1" s="1"/>
  <c r="S21" i="1"/>
  <c r="Q21" i="1" s="1"/>
  <c r="S18" i="1"/>
  <c r="Q18" i="1" s="1"/>
  <c r="T10" i="1"/>
  <c r="R10" i="1" s="1"/>
  <c r="T8" i="1"/>
  <c r="R8" i="1" s="1"/>
  <c r="T6" i="1"/>
</calcChain>
</file>

<file path=xl/sharedStrings.xml><?xml version="1.0" encoding="utf-8"?>
<sst xmlns="http://schemas.openxmlformats.org/spreadsheetml/2006/main" count="172" uniqueCount="116">
  <si>
    <t>協会けんぽ料率</t>
    <rPh sb="0" eb="2">
      <t>キョウカイ</t>
    </rPh>
    <rPh sb="5" eb="7">
      <t>リョウリツ</t>
    </rPh>
    <phoneticPr fontId="3"/>
  </si>
  <si>
    <t>○平成28年9月分(10月納付分)の健康保険・厚生年金保険料額表</t>
    <rPh sb="1" eb="3">
      <t>ヘイセイ</t>
    </rPh>
    <rPh sb="5" eb="6">
      <t>ネン</t>
    </rPh>
    <rPh sb="7" eb="8">
      <t>ガツ</t>
    </rPh>
    <rPh sb="8" eb="9">
      <t>ブン</t>
    </rPh>
    <rPh sb="12" eb="13">
      <t>ガツ</t>
    </rPh>
    <rPh sb="13" eb="15">
      <t>ノウフ</t>
    </rPh>
    <rPh sb="15" eb="16">
      <t>ブン</t>
    </rPh>
    <rPh sb="18" eb="20">
      <t>ケンコウ</t>
    </rPh>
    <rPh sb="20" eb="22">
      <t>ホケン</t>
    </rPh>
    <phoneticPr fontId="5"/>
  </si>
  <si>
    <t>協会けんぽ選択</t>
    <rPh sb="0" eb="2">
      <t>キョウカイ</t>
    </rPh>
    <rPh sb="5" eb="7">
      <t>センタク</t>
    </rPh>
    <phoneticPr fontId="3"/>
  </si>
  <si>
    <t>標準報酬</t>
    <rPh sb="0" eb="2">
      <t>ヒョウジュン</t>
    </rPh>
    <rPh sb="2" eb="4">
      <t>ホウシュウ</t>
    </rPh>
    <phoneticPr fontId="3"/>
  </si>
  <si>
    <t>報酬月額</t>
    <phoneticPr fontId="5"/>
  </si>
  <si>
    <t>健康保険料・介護保険料</t>
    <rPh sb="0" eb="2">
      <t>ケンコウ</t>
    </rPh>
    <rPh sb="2" eb="5">
      <t>ホケンリョウ</t>
    </rPh>
    <rPh sb="6" eb="8">
      <t>カイゴ</t>
    </rPh>
    <rPh sb="8" eb="11">
      <t>ホケンリョウ</t>
    </rPh>
    <phoneticPr fontId="5"/>
  </si>
  <si>
    <r>
      <rPr>
        <b/>
        <sz val="11"/>
        <rFont val="HG丸ｺﾞｼｯｸM-PRO"/>
        <family val="3"/>
        <charset val="128"/>
      </rPr>
      <t xml:space="preserve">厚生年金保険料
</t>
    </r>
    <r>
      <rPr>
        <sz val="8"/>
        <rFont val="ＭＳ Ｐゴシック"/>
        <family val="3"/>
        <charset val="128"/>
      </rPr>
      <t>（厚生年金基金加入者を除く)</t>
    </r>
    <rPh sb="0" eb="2">
      <t>コウセイ</t>
    </rPh>
    <rPh sb="2" eb="4">
      <t>ネンキン</t>
    </rPh>
    <rPh sb="4" eb="6">
      <t>ホケン</t>
    </rPh>
    <rPh sb="6" eb="7">
      <t>リョウ</t>
    </rPh>
    <rPh sb="9" eb="11">
      <t>コウセイ</t>
    </rPh>
    <rPh sb="11" eb="13">
      <t>ネンキン</t>
    </rPh>
    <rPh sb="13" eb="15">
      <t>キキン</t>
    </rPh>
    <rPh sb="15" eb="18">
      <t>カニュウシャ</t>
    </rPh>
    <rPh sb="19" eb="20">
      <t>ノゾ</t>
    </rPh>
    <phoneticPr fontId="5"/>
  </si>
  <si>
    <t>富山県</t>
  </si>
  <si>
    <t>都道府県</t>
  </si>
  <si>
    <t>一般保険料率</t>
  </si>
  <si>
    <t>特定保険料率</t>
  </si>
  <si>
    <t>基本保険料率</t>
  </si>
  <si>
    <t>健康保険料</t>
    <rPh sb="0" eb="2">
      <t>ケンコウ</t>
    </rPh>
    <rPh sb="2" eb="4">
      <t>ホケン</t>
    </rPh>
    <rPh sb="4" eb="5">
      <t>リョウ</t>
    </rPh>
    <phoneticPr fontId="5"/>
  </si>
  <si>
    <t>介護保険料</t>
    <rPh sb="0" eb="2">
      <t>カイゴ</t>
    </rPh>
    <rPh sb="2" eb="5">
      <t>ホケンリョウ</t>
    </rPh>
    <phoneticPr fontId="5"/>
  </si>
  <si>
    <r>
      <rPr>
        <sz val="12"/>
        <rFont val="HGS創英角ｺﾞｼｯｸUB"/>
        <family val="3"/>
        <charset val="128"/>
      </rPr>
      <t>健康保険料＋介護保険料</t>
    </r>
    <r>
      <rPr>
        <sz val="11"/>
        <rFont val="ＭＳ Ｐゴシック"/>
        <family val="3"/>
        <charset val="128"/>
      </rPr>
      <t/>
    </r>
    <rPh sb="0" eb="2">
      <t>ケンコウ</t>
    </rPh>
    <rPh sb="2" eb="5">
      <t>ホケンリョウ</t>
    </rPh>
    <rPh sb="6" eb="8">
      <t>カイゴ</t>
    </rPh>
    <rPh sb="8" eb="11">
      <t>ホケンリョウ</t>
    </rPh>
    <phoneticPr fontId="5"/>
  </si>
  <si>
    <r>
      <rPr>
        <sz val="12"/>
        <rFont val="HGS創英角ｺﾞｼｯｸUB"/>
        <family val="3"/>
        <charset val="128"/>
      </rPr>
      <t>一般</t>
    </r>
    <r>
      <rPr>
        <sz val="11"/>
        <rFont val="ＭＳ Ｐゴシック"/>
        <family val="3"/>
        <charset val="128"/>
      </rPr>
      <t/>
    </r>
    <rPh sb="0" eb="2">
      <t>イッパン</t>
    </rPh>
    <phoneticPr fontId="5"/>
  </si>
  <si>
    <t>支部を選択してください</t>
    <rPh sb="0" eb="2">
      <t>シブ</t>
    </rPh>
    <rPh sb="3" eb="5">
      <t>センタク</t>
    </rPh>
    <phoneticPr fontId="3"/>
  </si>
  <si>
    <t>介護保険第2号に該当しない被保険者</t>
    <phoneticPr fontId="3"/>
  </si>
  <si>
    <t>介護保険料第2号被保険者</t>
    <phoneticPr fontId="3"/>
  </si>
  <si>
    <t>(坑内員・船員以外)</t>
    <phoneticPr fontId="3"/>
  </si>
  <si>
    <t>A+B</t>
    <phoneticPr fontId="3"/>
  </si>
  <si>
    <t>A</t>
    <phoneticPr fontId="3"/>
  </si>
  <si>
    <t>B</t>
    <phoneticPr fontId="3"/>
  </si>
  <si>
    <t>全額</t>
    <rPh sb="0" eb="2">
      <t>ゼンガク</t>
    </rPh>
    <phoneticPr fontId="5"/>
  </si>
  <si>
    <t>折半額</t>
    <rPh sb="0" eb="2">
      <t>セッパン</t>
    </rPh>
    <rPh sb="2" eb="3">
      <t>ガク</t>
    </rPh>
    <phoneticPr fontId="5"/>
  </si>
  <si>
    <t>全額</t>
  </si>
  <si>
    <t>折半額</t>
  </si>
  <si>
    <t>北海道</t>
  </si>
  <si>
    <t>等級</t>
  </si>
  <si>
    <t>月額</t>
  </si>
  <si>
    <t>日額</t>
  </si>
  <si>
    <t>円以上</t>
  </si>
  <si>
    <t>円未満</t>
  </si>
  <si>
    <t>青森県</t>
  </si>
  <si>
    <t>～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</si>
  <si>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</si>
  <si>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</si>
  <si>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</si>
  <si>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</si>
  <si>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</si>
  <si>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</si>
  <si>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</si>
  <si>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</si>
  <si>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</si>
  <si>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</si>
  <si>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</si>
  <si>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</si>
  <si>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</si>
  <si>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</si>
  <si>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</si>
  <si>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</si>
  <si>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</si>
  <si>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</si>
  <si>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</si>
  <si>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</si>
  <si>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</si>
  <si>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</si>
  <si>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</si>
  <si>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</si>
  <si>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</si>
  <si>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</si>
  <si>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</si>
  <si>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</si>
  <si>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</si>
  <si>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</si>
  <si>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</si>
  <si>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</si>
  <si>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</si>
  <si>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</si>
  <si>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</si>
  <si>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</si>
  <si>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</si>
  <si>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</si>
  <si>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</si>
  <si>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</si>
  <si>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</si>
  <si>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</si>
  <si>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</si>
  <si>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</si>
  <si>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健康保険料・厚生年金保険料について</t>
    <rPh sb="0" eb="2">
      <t>ケンコウ</t>
    </rPh>
    <rPh sb="2" eb="5">
      <t>ホケンリョウ</t>
    </rPh>
    <rPh sb="6" eb="8">
      <t>コウセイ</t>
    </rPh>
    <rPh sb="8" eb="10">
      <t>ネンキン</t>
    </rPh>
    <rPh sb="10" eb="13">
      <t>ホケンリョウ</t>
    </rPh>
    <phoneticPr fontId="3"/>
  </si>
  <si>
    <t>●　被保険者負担分（保険料額表の折半額）に円未満の端数がある場合</t>
    <rPh sb="10" eb="13">
      <t>ホケンリョウ</t>
    </rPh>
    <rPh sb="13" eb="14">
      <t>ガク</t>
    </rPh>
    <phoneticPr fontId="5"/>
  </si>
  <si>
    <r>
      <t>①事業主が、給与から被保険者負担分を控除する場合、</t>
    </r>
    <r>
      <rPr>
        <u/>
        <sz val="12"/>
        <rFont val="HG丸ｺﾞｼｯｸM-PRO"/>
        <family val="3"/>
        <charset val="128"/>
      </rPr>
      <t>被保険者負担分の端数が５０銭以下の場合は切り捨て、</t>
    </r>
    <phoneticPr fontId="5"/>
  </si>
  <si>
    <r>
      <t>　</t>
    </r>
    <r>
      <rPr>
        <u/>
        <sz val="12"/>
        <rFont val="HG丸ｺﾞｼｯｸM-PRO"/>
        <family val="3"/>
        <charset val="128"/>
      </rPr>
      <t>５０銭を超える場合は切り上げて１円</t>
    </r>
    <r>
      <rPr>
        <sz val="12"/>
        <rFont val="HG丸ｺﾞｼｯｸM-PRO"/>
        <family val="3"/>
        <charset val="128"/>
      </rPr>
      <t>となります。</t>
    </r>
    <phoneticPr fontId="5"/>
  </si>
  <si>
    <t>②被保険者が、被保険者負担分を事業主へ現金で支払う場合、被保険者負担分の端数が５０銭未満の場合は切り捨て、</t>
    <phoneticPr fontId="5"/>
  </si>
  <si>
    <t>　５０銭以上の場合は切り上げて１円となります。</t>
    <rPh sb="4" eb="6">
      <t>イジョウ</t>
    </rPh>
    <phoneticPr fontId="5"/>
  </si>
  <si>
    <t xml:space="preserve"> (注)①②にかかわらず、事業主と被保険者の間で特約がある場合には、特約に基づき端数処理をすることができます。</t>
    <phoneticPr fontId="5"/>
  </si>
  <si>
    <t>●　納入告知書の保険料額について</t>
    <rPh sb="2" eb="4">
      <t>ノウニュウ</t>
    </rPh>
    <rPh sb="4" eb="7">
      <t>コクチショ</t>
    </rPh>
    <rPh sb="8" eb="11">
      <t>ホケンリョウ</t>
    </rPh>
    <rPh sb="11" eb="12">
      <t>ガク</t>
    </rPh>
    <phoneticPr fontId="5"/>
  </si>
  <si>
    <t>　納入告知書の保険料額は、被保険者個々の保険料額を合算した金額となります。</t>
    <rPh sb="1" eb="3">
      <t>ノウニュウ</t>
    </rPh>
    <rPh sb="3" eb="6">
      <t>コクチショ</t>
    </rPh>
    <rPh sb="7" eb="10">
      <t>ホケンリョウ</t>
    </rPh>
    <rPh sb="10" eb="11">
      <t>ガク</t>
    </rPh>
    <rPh sb="13" eb="17">
      <t>ヒホケンシャ</t>
    </rPh>
    <rPh sb="17" eb="19">
      <t>ココ</t>
    </rPh>
    <rPh sb="20" eb="23">
      <t>ホケンリョウ</t>
    </rPh>
    <rPh sb="23" eb="24">
      <t>ガク</t>
    </rPh>
    <rPh sb="25" eb="27">
      <t>ガッサン</t>
    </rPh>
    <rPh sb="29" eb="31">
      <t>キンガク</t>
    </rPh>
    <phoneticPr fontId="5"/>
  </si>
  <si>
    <r>
      <t>　ただし、その</t>
    </r>
    <r>
      <rPr>
        <u/>
        <sz val="12"/>
        <rFont val="HG丸ｺﾞｼｯｸM-PRO"/>
        <family val="3"/>
        <charset val="128"/>
      </rPr>
      <t>合算した金額に円未満の端数がある場合は、その端数を切り捨てた額</t>
    </r>
    <r>
      <rPr>
        <sz val="12"/>
        <rFont val="HG丸ｺﾞｼｯｸM-PRO"/>
        <family val="3"/>
        <charset val="128"/>
      </rPr>
      <t>となります。</t>
    </r>
    <rPh sb="14" eb="17">
      <t>エンミマン</t>
    </rPh>
    <rPh sb="18" eb="20">
      <t>ハスウ</t>
    </rPh>
    <rPh sb="23" eb="25">
      <t>バアイ</t>
    </rPh>
    <rPh sb="29" eb="31">
      <t>ハスウ</t>
    </rPh>
    <rPh sb="32" eb="33">
      <t>キ</t>
    </rPh>
    <rPh sb="34" eb="35">
      <t>ス</t>
    </rPh>
    <rPh sb="37" eb="38">
      <t>ガク</t>
    </rPh>
    <phoneticPr fontId="5"/>
  </si>
  <si>
    <t>●　賞与に係る保険料について</t>
    <rPh sb="2" eb="4">
      <t>ショウヨ</t>
    </rPh>
    <rPh sb="5" eb="6">
      <t>カカ</t>
    </rPh>
    <rPh sb="7" eb="10">
      <t>ホケンリョウ</t>
    </rPh>
    <phoneticPr fontId="5"/>
  </si>
  <si>
    <r>
      <t>　賞与に係る保険料は、</t>
    </r>
    <r>
      <rPr>
        <u/>
        <sz val="12"/>
        <rFont val="HG丸ｺﾞｼｯｸM-PRO"/>
        <family val="3"/>
        <charset val="128"/>
      </rPr>
      <t>賞与額から1,000円未満の端数を切り捨てた額(標準賞与額)に、保険料率を乗じた額</t>
    </r>
    <r>
      <rPr>
        <sz val="12"/>
        <rFont val="HG丸ｺﾞｼｯｸM-PRO"/>
        <family val="3"/>
        <charset val="128"/>
      </rPr>
      <t>と</t>
    </r>
    <rPh sb="1" eb="3">
      <t>ショウヨ</t>
    </rPh>
    <rPh sb="4" eb="5">
      <t>カカ</t>
    </rPh>
    <rPh sb="6" eb="9">
      <t>ホケンリョウ</t>
    </rPh>
    <rPh sb="11" eb="14">
      <t>ショウヨガク</t>
    </rPh>
    <rPh sb="21" eb="22">
      <t>エン</t>
    </rPh>
    <rPh sb="22" eb="24">
      <t>ミマン</t>
    </rPh>
    <rPh sb="25" eb="27">
      <t>ハスウ</t>
    </rPh>
    <rPh sb="28" eb="29">
      <t>キ</t>
    </rPh>
    <rPh sb="30" eb="31">
      <t>ス</t>
    </rPh>
    <rPh sb="33" eb="34">
      <t>ガク</t>
    </rPh>
    <rPh sb="35" eb="37">
      <t>ヒョウジュン</t>
    </rPh>
    <rPh sb="37" eb="40">
      <t>ショウヨガク</t>
    </rPh>
    <rPh sb="43" eb="46">
      <t>ホケンリョウ</t>
    </rPh>
    <rPh sb="46" eb="47">
      <t>リツ</t>
    </rPh>
    <rPh sb="48" eb="49">
      <t>ジョウ</t>
    </rPh>
    <rPh sb="51" eb="52">
      <t>ガク</t>
    </rPh>
    <phoneticPr fontId="5"/>
  </si>
  <si>
    <t>なります。</t>
    <phoneticPr fontId="3"/>
  </si>
  <si>
    <t>　＜標準賞与額の上限＞</t>
    <phoneticPr fontId="5"/>
  </si>
  <si>
    <r>
      <t xml:space="preserve">健康保険・・・＜平成28年3月まで＞年間(毎年4月1日から翌年3月31日までの累計額) </t>
    </r>
    <r>
      <rPr>
        <sz val="14"/>
        <rFont val="HGP創英角ｺﾞｼｯｸUB"/>
        <family val="3"/>
        <charset val="128"/>
      </rPr>
      <t>540万円</t>
    </r>
    <rPh sb="8" eb="10">
      <t>ヘイセイ</t>
    </rPh>
    <rPh sb="12" eb="13">
      <t>ネン</t>
    </rPh>
    <rPh sb="14" eb="15">
      <t>ガツ</t>
    </rPh>
    <rPh sb="47" eb="49">
      <t>マンエン</t>
    </rPh>
    <phoneticPr fontId="3"/>
  </si>
  <si>
    <r>
      <t xml:space="preserve">                     ＜平成28年4月から＞年間(毎年4月1日から翌年3月31日までの累計額) </t>
    </r>
    <r>
      <rPr>
        <sz val="14"/>
        <rFont val="HGP創英角ｺﾞｼｯｸUB"/>
        <family val="3"/>
        <charset val="128"/>
      </rPr>
      <t xml:space="preserve">573万円    </t>
    </r>
    <r>
      <rPr>
        <b/>
        <sz val="12"/>
        <rFont val="HG丸ｺﾞｼｯｸM-PRO"/>
        <family val="3"/>
        <charset val="128"/>
      </rPr>
      <t xml:space="preserve">      </t>
    </r>
    <rPh sb="22" eb="24">
      <t>ヘイセイ</t>
    </rPh>
    <rPh sb="26" eb="27">
      <t>ネン</t>
    </rPh>
    <rPh sb="28" eb="29">
      <t>ガツ</t>
    </rPh>
    <rPh sb="32" eb="34">
      <t>ネンカン</t>
    </rPh>
    <rPh sb="35" eb="37">
      <t>マイトシ</t>
    </rPh>
    <rPh sb="38" eb="39">
      <t>ガツ</t>
    </rPh>
    <rPh sb="40" eb="41">
      <t>ニチ</t>
    </rPh>
    <rPh sb="43" eb="45">
      <t>ヨクネン</t>
    </rPh>
    <rPh sb="46" eb="47">
      <t>ガツ</t>
    </rPh>
    <rPh sb="49" eb="50">
      <t>ニチ</t>
    </rPh>
    <rPh sb="53" eb="55">
      <t>ルイケイ</t>
    </rPh>
    <rPh sb="55" eb="56">
      <t>ガク</t>
    </rPh>
    <rPh sb="61" eb="63">
      <t>マンエン</t>
    </rPh>
    <phoneticPr fontId="3"/>
  </si>
  <si>
    <r>
      <t xml:space="preserve">厚生年金保険と子ども・子育て拠出金・・・１か月あたり </t>
    </r>
    <r>
      <rPr>
        <sz val="14"/>
        <color theme="1"/>
        <rFont val="HGP創英角ｺﾞｼｯｸUB"/>
        <family val="3"/>
        <charset val="128"/>
      </rPr>
      <t>150万円</t>
    </r>
    <rPh sb="7" eb="8">
      <t>コ</t>
    </rPh>
    <rPh sb="11" eb="13">
      <t>コソダ</t>
    </rPh>
    <phoneticPr fontId="3"/>
  </si>
  <si>
    <t>●</t>
    <phoneticPr fontId="3"/>
  </si>
  <si>
    <t>等級の追加について</t>
    <rPh sb="0" eb="2">
      <t>トウキュウ</t>
    </rPh>
    <rPh sb="3" eb="5">
      <t>ツイカ</t>
    </rPh>
    <phoneticPr fontId="3"/>
  </si>
  <si>
    <t xml:space="preserve"> 平成28年4月に標準報酬等級48～50等級が新設されます。</t>
    <rPh sb="1" eb="3">
      <t>ヘイセイ</t>
    </rPh>
    <rPh sb="5" eb="6">
      <t>ネン</t>
    </rPh>
    <rPh sb="7" eb="8">
      <t>ガツ</t>
    </rPh>
    <rPh sb="9" eb="11">
      <t>ヒョウジュン</t>
    </rPh>
    <rPh sb="11" eb="13">
      <t>ホウシュウ</t>
    </rPh>
    <rPh sb="13" eb="15">
      <t>トウキュウ</t>
    </rPh>
    <rPh sb="20" eb="22">
      <t>トウキュウ</t>
    </rPh>
    <rPh sb="23" eb="25">
      <t>シンセツ</t>
    </rPh>
    <phoneticPr fontId="3"/>
  </si>
  <si>
    <t xml:space="preserve"> そのため、平成28年3月に47等級適用者のうち該当の方は、4月より48～50等級が適用されます。</t>
    <rPh sb="6" eb="8">
      <t>ヘイセイ</t>
    </rPh>
    <rPh sb="10" eb="11">
      <t>ネン</t>
    </rPh>
    <rPh sb="12" eb="13">
      <t>ガツ</t>
    </rPh>
    <rPh sb="16" eb="18">
      <t>トウキュウ</t>
    </rPh>
    <rPh sb="18" eb="21">
      <t>テキヨウシャ</t>
    </rPh>
    <rPh sb="24" eb="26">
      <t>ガイトウ</t>
    </rPh>
    <rPh sb="27" eb="28">
      <t>カタ</t>
    </rPh>
    <rPh sb="31" eb="32">
      <t>ガツ</t>
    </rPh>
    <rPh sb="39" eb="41">
      <t>トウキュウ</t>
    </rPh>
    <rPh sb="42" eb="44">
      <t>テキヨウ</t>
    </rPh>
    <phoneticPr fontId="3"/>
  </si>
  <si>
    <t>●　健康保険と厚生年金の対象者について</t>
    <rPh sb="2" eb="4">
      <t>ケンコウ</t>
    </rPh>
    <rPh sb="4" eb="6">
      <t>ホケン</t>
    </rPh>
    <rPh sb="7" eb="9">
      <t>コウセイ</t>
    </rPh>
    <rPh sb="9" eb="11">
      <t>ネンキン</t>
    </rPh>
    <rPh sb="12" eb="15">
      <t>タイショウシャ</t>
    </rPh>
    <phoneticPr fontId="5"/>
  </si>
  <si>
    <t xml:space="preserve">  健康保険の被保険者・・・75歳未満</t>
    <rPh sb="2" eb="4">
      <t>ケンコウ</t>
    </rPh>
    <rPh sb="4" eb="6">
      <t>ホケン</t>
    </rPh>
    <rPh sb="7" eb="11">
      <t>ヒホケンシャ</t>
    </rPh>
    <rPh sb="16" eb="17">
      <t>サイ</t>
    </rPh>
    <rPh sb="17" eb="19">
      <t>ミマン</t>
    </rPh>
    <phoneticPr fontId="5"/>
  </si>
  <si>
    <t xml:space="preserve">  厚生年金の被保険者・・・70歳未満</t>
    <rPh sb="2" eb="4">
      <t>コウセイ</t>
    </rPh>
    <rPh sb="4" eb="6">
      <t>ネンキン</t>
    </rPh>
    <rPh sb="7" eb="11">
      <t>ヒホケンシャ</t>
    </rPh>
    <rPh sb="16" eb="19">
      <t>サイミマン</t>
    </rPh>
    <phoneticPr fontId="3"/>
  </si>
  <si>
    <t>●　任意継続被保険者の標準報酬月額について</t>
    <rPh sb="2" eb="4">
      <t>ニンイ</t>
    </rPh>
    <rPh sb="4" eb="6">
      <t>ケイゾク</t>
    </rPh>
    <rPh sb="6" eb="10">
      <t>ヒホケンシャ</t>
    </rPh>
    <rPh sb="11" eb="13">
      <t>ヒョウジュン</t>
    </rPh>
    <rPh sb="13" eb="15">
      <t>ホウシュウ</t>
    </rPh>
    <rPh sb="15" eb="17">
      <t>ゲツガク</t>
    </rPh>
    <phoneticPr fontId="5"/>
  </si>
  <si>
    <r>
      <t xml:space="preserve">  協会けんぽの任意継続被保険者に関する標準報酬月額の上限は </t>
    </r>
    <r>
      <rPr>
        <sz val="14"/>
        <rFont val="HGP創英角ｺﾞｼｯｸUB"/>
        <family val="3"/>
        <charset val="128"/>
      </rPr>
      <t xml:space="preserve">28万円 </t>
    </r>
    <r>
      <rPr>
        <sz val="12"/>
        <rFont val="HG丸ｺﾞｼｯｸM-PRO"/>
        <family val="3"/>
        <charset val="128"/>
      </rPr>
      <t>です。</t>
    </r>
    <rPh sb="2" eb="4">
      <t>キョウカイ</t>
    </rPh>
    <rPh sb="8" eb="10">
      <t>ニンイ</t>
    </rPh>
    <rPh sb="10" eb="12">
      <t>ケイゾク</t>
    </rPh>
    <rPh sb="12" eb="16">
      <t>ヒホケンシャ</t>
    </rPh>
    <rPh sb="17" eb="18">
      <t>カン</t>
    </rPh>
    <rPh sb="20" eb="22">
      <t>ヒョウジュン</t>
    </rPh>
    <rPh sb="22" eb="24">
      <t>ホウシュウ</t>
    </rPh>
    <rPh sb="24" eb="26">
      <t>ゲツガク</t>
    </rPh>
    <rPh sb="27" eb="29">
      <t>ジョウゲン</t>
    </rPh>
    <rPh sb="33" eb="35">
      <t>マンエン</t>
    </rPh>
    <phoneticPr fontId="5"/>
  </si>
  <si>
    <t>介護保険について</t>
    <rPh sb="0" eb="2">
      <t>カイゴ</t>
    </rPh>
    <rPh sb="2" eb="4">
      <t>ホケン</t>
    </rPh>
    <phoneticPr fontId="3"/>
  </si>
  <si>
    <t>●</t>
    <phoneticPr fontId="5"/>
  </si>
  <si>
    <t>介護保険2号被保険者・・・40歳～64歳</t>
    <rPh sb="0" eb="2">
      <t>カイゴ</t>
    </rPh>
    <rPh sb="2" eb="4">
      <t>ホケン</t>
    </rPh>
    <rPh sb="5" eb="6">
      <t>ゴウ</t>
    </rPh>
    <rPh sb="6" eb="10">
      <t>ヒホケンシャ</t>
    </rPh>
    <rPh sb="15" eb="16">
      <t>サイ</t>
    </rPh>
    <rPh sb="19" eb="20">
      <t>サイ</t>
    </rPh>
    <phoneticPr fontId="3"/>
  </si>
  <si>
    <t xml:space="preserve">   介護保険料は、給料から徴収されます。</t>
    <rPh sb="3" eb="5">
      <t>カイゴ</t>
    </rPh>
    <rPh sb="5" eb="8">
      <t>ホケンリョウ</t>
    </rPh>
    <rPh sb="10" eb="12">
      <t>キュウリョウ</t>
    </rPh>
    <rPh sb="14" eb="16">
      <t>チョウシュウ</t>
    </rPh>
    <phoneticPr fontId="5"/>
  </si>
  <si>
    <t>介護保険1号被保険者・・・65歳～</t>
    <rPh sb="0" eb="2">
      <t>カイゴ</t>
    </rPh>
    <rPh sb="2" eb="4">
      <t>ホケン</t>
    </rPh>
    <rPh sb="5" eb="6">
      <t>ゴウ</t>
    </rPh>
    <rPh sb="6" eb="10">
      <t>ヒホケンシャ</t>
    </rPh>
    <rPh sb="15" eb="16">
      <t>サイ</t>
    </rPh>
    <phoneticPr fontId="3"/>
  </si>
  <si>
    <t xml:space="preserve">  介護保険料は、年金から徴収されるか、個別に市町村に納付します。</t>
    <rPh sb="2" eb="4">
      <t>カイゴ</t>
    </rPh>
    <rPh sb="4" eb="7">
      <t>ホケンリョウ</t>
    </rPh>
    <rPh sb="9" eb="11">
      <t>ネンキン</t>
    </rPh>
    <rPh sb="13" eb="15">
      <t>チョウシュウ</t>
    </rPh>
    <rPh sb="20" eb="22">
      <t>コベツ</t>
    </rPh>
    <rPh sb="23" eb="26">
      <t>シチョウソン</t>
    </rPh>
    <rPh sb="27" eb="29">
      <t>ノウフ</t>
    </rPh>
    <phoneticPr fontId="3"/>
  </si>
  <si>
    <t>子ども・子育て拠出金(旧児童手当拠出金)について</t>
    <rPh sb="0" eb="1">
      <t>コ</t>
    </rPh>
    <rPh sb="4" eb="6">
      <t>コソダ</t>
    </rPh>
    <rPh sb="7" eb="10">
      <t>キョシュツキン</t>
    </rPh>
    <rPh sb="11" eb="12">
      <t>キュウ</t>
    </rPh>
    <rPh sb="12" eb="14">
      <t>ジドウ</t>
    </rPh>
    <rPh sb="14" eb="16">
      <t>テアテ</t>
    </rPh>
    <rPh sb="16" eb="19">
      <t>キョシュツキン</t>
    </rPh>
    <phoneticPr fontId="3"/>
  </si>
  <si>
    <t>　厚生年金保険の被保険者を使用する事業主の方は、児童手当等の支給に要する費用の一部として子ども・子育て拠出金を</t>
    <rPh sb="1" eb="3">
      <t>コウセイ</t>
    </rPh>
    <rPh sb="3" eb="5">
      <t>ネンキン</t>
    </rPh>
    <rPh sb="5" eb="7">
      <t>ホケン</t>
    </rPh>
    <rPh sb="8" eb="12">
      <t>ヒホケンシャ</t>
    </rPh>
    <rPh sb="13" eb="15">
      <t>シヨウ</t>
    </rPh>
    <rPh sb="17" eb="20">
      <t>ジギョウヌシ</t>
    </rPh>
    <rPh sb="21" eb="22">
      <t>カタ</t>
    </rPh>
    <rPh sb="24" eb="26">
      <t>ジドウ</t>
    </rPh>
    <rPh sb="26" eb="28">
      <t>テアテ</t>
    </rPh>
    <rPh sb="28" eb="29">
      <t>トウ</t>
    </rPh>
    <rPh sb="30" eb="32">
      <t>シキュウ</t>
    </rPh>
    <rPh sb="33" eb="34">
      <t>ヨウ</t>
    </rPh>
    <rPh sb="36" eb="38">
      <t>ヒヨウ</t>
    </rPh>
    <rPh sb="39" eb="41">
      <t>イチブ</t>
    </rPh>
    <rPh sb="44" eb="45">
      <t>コ</t>
    </rPh>
    <rPh sb="48" eb="50">
      <t>コソダ</t>
    </rPh>
    <rPh sb="51" eb="53">
      <t>キョシュツ</t>
    </rPh>
    <rPh sb="53" eb="54">
      <t>キン</t>
    </rPh>
    <phoneticPr fontId="5"/>
  </si>
  <si>
    <t>全額負担いただくことになります。</t>
    <phoneticPr fontId="5"/>
  </si>
  <si>
    <r>
      <t>　この子ども・子育て拠出金の額は、被保険者個々の厚生年金保険の</t>
    </r>
    <r>
      <rPr>
        <u/>
        <sz val="12"/>
        <rFont val="HG丸ｺﾞｼｯｸM-PRO"/>
        <family val="3"/>
        <charset val="128"/>
      </rPr>
      <t>標準報酬月額及び標準賞与額に拠出金率(</t>
    </r>
    <r>
      <rPr>
        <u/>
        <sz val="14"/>
        <rFont val="HGP創英角ｺﾞｼｯｸUB"/>
        <family val="3"/>
        <charset val="128"/>
      </rPr>
      <t>0.20％</t>
    </r>
    <r>
      <rPr>
        <u/>
        <sz val="12"/>
        <rFont val="HG丸ｺﾞｼｯｸM-PRO"/>
        <family val="3"/>
        <charset val="128"/>
      </rPr>
      <t>)を</t>
    </r>
    <rPh sb="3" eb="4">
      <t>コ</t>
    </rPh>
    <rPh sb="7" eb="9">
      <t>コソダ</t>
    </rPh>
    <rPh sb="39" eb="41">
      <t>ヒョウジュン</t>
    </rPh>
    <rPh sb="41" eb="43">
      <t>ショウヨ</t>
    </rPh>
    <rPh sb="43" eb="44">
      <t>ガク</t>
    </rPh>
    <rPh sb="45" eb="47">
      <t>キョシュツ</t>
    </rPh>
    <rPh sb="47" eb="48">
      <t>キン</t>
    </rPh>
    <rPh sb="48" eb="49">
      <t>リツ</t>
    </rPh>
    <phoneticPr fontId="5"/>
  </si>
  <si>
    <r>
      <rPr>
        <u/>
        <sz val="12"/>
        <color theme="1"/>
        <rFont val="HG丸ｺﾞｼｯｸM-PRO"/>
        <family val="3"/>
        <charset val="128"/>
      </rPr>
      <t>乗じて</t>
    </r>
    <r>
      <rPr>
        <sz val="12"/>
        <color theme="1"/>
        <rFont val="HG丸ｺﾞｼｯｸM-PRO"/>
        <family val="3"/>
        <charset val="128"/>
      </rPr>
      <t>得た額の総額となります。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</si>
</sst>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0%"/>
    <numFmt numFmtId="177" formatCode="0.0000%"/>
    <numFmt numFmtId="178" formatCode="#,##0.0;[Red]\-#,##0.0"/>
  </numFmts>
  <fonts count="4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20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color theme="0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8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name val="HGS創英角ｺﾞｼｯｸUB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  <font>
      <sz val="12"/>
      <name val="HGP創英角ｺﾞｼｯｸUB"/>
      <family val="3"/>
      <charset val="128"/>
    </font>
    <font>
      <sz val="10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11"/>
      <name val="HGS創英角ｺﾞｼｯｸUB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inor"/>
    </font>
    <font>
      <sz val="8"/>
      <name val="HGP創英角ｺﾞｼｯｸUB"/>
      <family val="3"/>
      <charset val="128"/>
    </font>
    <font>
      <b/>
      <sz val="22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P創英角ｺﾞｼｯｸUB"/>
      <family val="3"/>
      <charset val="128"/>
    </font>
    <font>
      <u/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4"/>
      <name val="HGP創英角ｺﾞｼｯｸUB"/>
      <family val="3"/>
      <charset val="128"/>
    </font>
    <font>
      <sz val="14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P創英角ｺﾞｼｯｸUB"/>
      <family val="3"/>
      <charset val="128"/>
    </font>
    <font>
      <u/>
      <sz val="14"/>
      <name val="HGP創英角ｺﾞｼｯｸUB"/>
      <family val="3"/>
      <charset val="128"/>
    </font>
    <font>
      <sz val="11"/>
      <name val="ＭＳ ゴシック"/>
      <family val="3"/>
      <charset val="128"/>
    </font>
    <font>
      <u/>
      <sz val="12"/>
      <color theme="1"/>
      <name val="HG丸ｺﾞｼｯｸM-PRO"/>
      <family val="3"/>
      <charset val="128"/>
    </font>
    <font>
      <sz val="1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DE6A5"/>
        <bgColor indexed="64"/>
      </patternFill>
    </fill>
    <fill>
      <patternFill patternType="solid">
        <fgColor rgb="FF92D050"/>
        <bgColor indexed="50"/>
      </patternFill>
    </fill>
    <fill>
      <patternFill patternType="solid">
        <fgColor rgb="FF92D050"/>
        <bgColor indexed="43"/>
      </patternFill>
    </fill>
  </fills>
  <borders count="10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0" xfId="2" applyNumberFormat="1" applyFont="1" applyFill="1" applyBorder="1" applyAlignment="1">
      <alignment horizontal="center" wrapText="1"/>
    </xf>
    <xf numFmtId="10" fontId="7" fillId="0" borderId="0" xfId="0" applyNumberFormat="1" applyFont="1" applyFill="1" applyBorder="1" applyAlignment="1">
      <alignment horizontal="center" vertical="center" wrapText="1"/>
    </xf>
    <xf numFmtId="0" fontId="9" fillId="0" borderId="12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shrinkToFit="1"/>
    </xf>
    <xf numFmtId="0" fontId="2" fillId="0" borderId="29" xfId="0" applyFont="1" applyBorder="1">
      <alignment vertical="center"/>
    </xf>
    <xf numFmtId="0" fontId="2" fillId="0" borderId="0" xfId="0" applyFont="1" applyAlignment="1">
      <alignment horizontal="center" vertical="center"/>
    </xf>
    <xf numFmtId="38" fontId="2" fillId="0" borderId="32" xfId="1" applyFont="1" applyFill="1" applyBorder="1" applyAlignment="1">
      <alignment horizontal="center" vertical="center"/>
    </xf>
    <xf numFmtId="38" fontId="2" fillId="0" borderId="33" xfId="1" applyFont="1" applyFill="1" applyBorder="1" applyAlignment="1">
      <alignment horizontal="center" vertical="center"/>
    </xf>
    <xf numFmtId="38" fontId="2" fillId="0" borderId="34" xfId="1" applyFont="1" applyFill="1" applyBorder="1" applyAlignment="1">
      <alignment horizontal="center" vertical="center"/>
    </xf>
    <xf numFmtId="38" fontId="2" fillId="0" borderId="15" xfId="1" applyFont="1" applyFill="1" applyBorder="1" applyAlignment="1">
      <alignment horizontal="center" vertical="center"/>
    </xf>
    <xf numFmtId="38" fontId="2" fillId="0" borderId="35" xfId="1" applyFont="1" applyFill="1" applyBorder="1" applyAlignment="1">
      <alignment horizontal="center" vertical="center"/>
    </xf>
    <xf numFmtId="0" fontId="7" fillId="0" borderId="36" xfId="0" applyFont="1" applyBorder="1" applyAlignment="1">
      <alignment horizontal="center" vertical="center" wrapText="1"/>
    </xf>
    <xf numFmtId="10" fontId="17" fillId="0" borderId="37" xfId="0" applyNumberFormat="1" applyFont="1" applyBorder="1" applyAlignment="1">
      <alignment horizontal="center" vertical="center" wrapText="1"/>
    </xf>
    <xf numFmtId="10" fontId="7" fillId="0" borderId="38" xfId="0" applyNumberFormat="1" applyFont="1" applyBorder="1" applyAlignment="1">
      <alignment horizontal="center" vertical="center" wrapText="1"/>
    </xf>
    <xf numFmtId="38" fontId="14" fillId="0" borderId="16" xfId="1" applyFont="1" applyFill="1" applyBorder="1" applyAlignment="1">
      <alignment horizontal="center" vertical="center"/>
    </xf>
    <xf numFmtId="38" fontId="16" fillId="0" borderId="40" xfId="1" applyFont="1" applyBorder="1" applyAlignment="1">
      <alignment horizontal="right"/>
    </xf>
    <xf numFmtId="38" fontId="16" fillId="0" borderId="41" xfId="1" applyFont="1" applyFill="1" applyBorder="1" applyAlignment="1">
      <alignment horizontal="right"/>
    </xf>
    <xf numFmtId="38" fontId="16" fillId="0" borderId="42" xfId="1" applyFont="1" applyBorder="1" applyAlignment="1">
      <alignment horizontal="right"/>
    </xf>
    <xf numFmtId="176" fontId="18" fillId="0" borderId="43" xfId="2" applyNumberFormat="1" applyFont="1" applyFill="1" applyBorder="1" applyAlignment="1">
      <alignment horizontal="center" vertical="center"/>
    </xf>
    <xf numFmtId="176" fontId="18" fillId="0" borderId="33" xfId="2" applyNumberFormat="1" applyFont="1" applyFill="1" applyBorder="1" applyAlignment="1">
      <alignment horizontal="center" vertical="center"/>
    </xf>
    <xf numFmtId="176" fontId="18" fillId="0" borderId="32" xfId="2" applyNumberFormat="1" applyFont="1" applyFill="1" applyBorder="1" applyAlignment="1">
      <alignment horizontal="center" vertical="center"/>
    </xf>
    <xf numFmtId="176" fontId="18" fillId="0" borderId="34" xfId="2" applyNumberFormat="1" applyFont="1" applyFill="1" applyBorder="1" applyAlignment="1">
      <alignment horizontal="center" vertical="center"/>
    </xf>
    <xf numFmtId="176" fontId="18" fillId="0" borderId="15" xfId="1" quotePrefix="1" applyNumberFormat="1" applyFont="1" applyFill="1" applyBorder="1" applyAlignment="1">
      <alignment horizontal="center" vertical="center"/>
    </xf>
    <xf numFmtId="177" fontId="18" fillId="0" borderId="35" xfId="1" quotePrefix="1" applyNumberFormat="1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 wrapText="1"/>
    </xf>
    <xf numFmtId="10" fontId="17" fillId="5" borderId="37" xfId="0" applyNumberFormat="1" applyFont="1" applyFill="1" applyBorder="1" applyAlignment="1">
      <alignment horizontal="center" vertical="center" wrapText="1"/>
    </xf>
    <xf numFmtId="10" fontId="7" fillId="5" borderId="38" xfId="0" applyNumberFormat="1" applyFont="1" applyFill="1" applyBorder="1" applyAlignment="1">
      <alignment horizontal="center" vertical="center" wrapText="1"/>
    </xf>
    <xf numFmtId="38" fontId="16" fillId="0" borderId="39" xfId="1" applyFont="1" applyBorder="1" applyAlignment="1">
      <alignment horizontal="center" vertical="center"/>
    </xf>
    <xf numFmtId="38" fontId="16" fillId="0" borderId="16" xfId="1" applyFont="1" applyBorder="1" applyAlignment="1">
      <alignment horizontal="center" vertical="center"/>
    </xf>
    <xf numFmtId="38" fontId="19" fillId="0" borderId="16" xfId="1" applyFont="1" applyBorder="1" applyAlignment="1">
      <alignment horizontal="right" vertical="center"/>
    </xf>
    <xf numFmtId="38" fontId="2" fillId="0" borderId="33" xfId="1" applyFont="1" applyBorder="1" applyAlignment="1">
      <alignment vertical="center"/>
    </xf>
    <xf numFmtId="38" fontId="20" fillId="0" borderId="24" xfId="1" applyFont="1" applyBorder="1" applyAlignment="1">
      <alignment vertical="center"/>
    </xf>
    <xf numFmtId="38" fontId="21" fillId="0" borderId="31" xfId="1" applyFont="1" applyFill="1" applyBorder="1" applyAlignment="1">
      <alignment horizontal="center" vertical="center"/>
    </xf>
    <xf numFmtId="38" fontId="20" fillId="0" borderId="27" xfId="1" applyFont="1" applyBorder="1" applyAlignment="1">
      <alignment horizontal="right" vertical="center" shrinkToFit="1"/>
    </xf>
    <xf numFmtId="178" fontId="22" fillId="0" borderId="43" xfId="1" applyNumberFormat="1" applyFont="1" applyBorder="1" applyAlignment="1">
      <alignment horizontal="right" vertical="center"/>
    </xf>
    <xf numFmtId="178" fontId="22" fillId="0" borderId="33" xfId="1" applyNumberFormat="1" applyFont="1" applyBorder="1" applyAlignment="1">
      <alignment horizontal="right" vertical="center"/>
    </xf>
    <xf numFmtId="178" fontId="22" fillId="0" borderId="32" xfId="1" applyNumberFormat="1" applyFont="1" applyBorder="1" applyAlignment="1">
      <alignment horizontal="right" vertical="center"/>
    </xf>
    <xf numFmtId="178" fontId="22" fillId="0" borderId="34" xfId="1" applyNumberFormat="1" applyFont="1" applyBorder="1" applyAlignment="1">
      <alignment horizontal="right" vertical="center"/>
    </xf>
    <xf numFmtId="38" fontId="16" fillId="3" borderId="39" xfId="1" applyFont="1" applyFill="1" applyBorder="1" applyAlignment="1">
      <alignment horizontal="center" vertical="center"/>
    </xf>
    <xf numFmtId="38" fontId="16" fillId="3" borderId="16" xfId="1" applyFont="1" applyFill="1" applyBorder="1" applyAlignment="1">
      <alignment horizontal="center" vertical="center"/>
    </xf>
    <xf numFmtId="38" fontId="19" fillId="3" borderId="16" xfId="1" applyFont="1" applyFill="1" applyBorder="1" applyAlignment="1">
      <alignment horizontal="right" vertical="center"/>
    </xf>
    <xf numFmtId="38" fontId="2" fillId="3" borderId="33" xfId="1" applyFont="1" applyFill="1" applyBorder="1" applyAlignment="1">
      <alignment vertical="center"/>
    </xf>
    <xf numFmtId="38" fontId="20" fillId="3" borderId="46" xfId="1" applyFont="1" applyFill="1" applyBorder="1" applyAlignment="1">
      <alignment horizontal="right" vertical="center"/>
    </xf>
    <xf numFmtId="38" fontId="21" fillId="3" borderId="47" xfId="1" applyFont="1" applyFill="1" applyBorder="1" applyAlignment="1">
      <alignment horizontal="center" vertical="center"/>
    </xf>
    <xf numFmtId="38" fontId="20" fillId="3" borderId="48" xfId="1" applyFont="1" applyFill="1" applyBorder="1" applyAlignment="1">
      <alignment horizontal="right" vertical="center" shrinkToFit="1"/>
    </xf>
    <xf numFmtId="178" fontId="22" fillId="3" borderId="43" xfId="1" applyNumberFormat="1" applyFont="1" applyFill="1" applyBorder="1" applyAlignment="1">
      <alignment horizontal="right" vertical="center"/>
    </xf>
    <xf numFmtId="178" fontId="22" fillId="3" borderId="33" xfId="1" applyNumberFormat="1" applyFont="1" applyFill="1" applyBorder="1" applyAlignment="1">
      <alignment horizontal="right" vertical="center"/>
    </xf>
    <xf numFmtId="178" fontId="22" fillId="3" borderId="32" xfId="1" applyNumberFormat="1" applyFont="1" applyFill="1" applyBorder="1" applyAlignment="1">
      <alignment horizontal="right" vertical="center"/>
    </xf>
    <xf numFmtId="178" fontId="22" fillId="3" borderId="34" xfId="1" applyNumberFormat="1" applyFont="1" applyFill="1" applyBorder="1" applyAlignment="1">
      <alignment horizontal="right" vertical="center"/>
    </xf>
    <xf numFmtId="38" fontId="20" fillId="0" borderId="46" xfId="1" applyFont="1" applyBorder="1" applyAlignment="1">
      <alignment horizontal="right" vertical="center"/>
    </xf>
    <xf numFmtId="38" fontId="21" fillId="0" borderId="47" xfId="1" applyFont="1" applyFill="1" applyBorder="1" applyAlignment="1">
      <alignment horizontal="center" vertical="center"/>
    </xf>
    <xf numFmtId="38" fontId="20" fillId="0" borderId="48" xfId="1" applyFont="1" applyBorder="1" applyAlignment="1">
      <alignment horizontal="right" vertical="center" shrinkToFit="1"/>
    </xf>
    <xf numFmtId="38" fontId="16" fillId="3" borderId="51" xfId="1" applyFont="1" applyFill="1" applyBorder="1" applyAlignment="1">
      <alignment horizontal="center" vertical="center"/>
    </xf>
    <xf numFmtId="38" fontId="16" fillId="3" borderId="52" xfId="1" applyFont="1" applyFill="1" applyBorder="1" applyAlignment="1">
      <alignment horizontal="center" vertical="center"/>
    </xf>
    <xf numFmtId="38" fontId="19" fillId="3" borderId="52" xfId="1" applyFont="1" applyFill="1" applyBorder="1" applyAlignment="1">
      <alignment horizontal="right" vertical="center"/>
    </xf>
    <xf numFmtId="38" fontId="2" fillId="3" borderId="53" xfId="1" applyFont="1" applyFill="1" applyBorder="1" applyAlignment="1">
      <alignment vertical="center"/>
    </xf>
    <xf numFmtId="38" fontId="20" fillId="3" borderId="54" xfId="1" applyFont="1" applyFill="1" applyBorder="1" applyAlignment="1">
      <alignment horizontal="right" vertical="center"/>
    </xf>
    <xf numFmtId="38" fontId="21" fillId="3" borderId="55" xfId="1" applyFont="1" applyFill="1" applyBorder="1" applyAlignment="1">
      <alignment horizontal="center" vertical="center"/>
    </xf>
    <xf numFmtId="38" fontId="20" fillId="3" borderId="56" xfId="1" applyFont="1" applyFill="1" applyBorder="1" applyAlignment="1">
      <alignment horizontal="right" vertical="center" shrinkToFit="1"/>
    </xf>
    <xf numFmtId="178" fontId="22" fillId="3" borderId="57" xfId="1" applyNumberFormat="1" applyFont="1" applyFill="1" applyBorder="1" applyAlignment="1">
      <alignment horizontal="right" vertical="center"/>
    </xf>
    <xf numFmtId="178" fontId="22" fillId="3" borderId="53" xfId="1" applyNumberFormat="1" applyFont="1" applyFill="1" applyBorder="1" applyAlignment="1">
      <alignment horizontal="right" vertical="center"/>
    </xf>
    <xf numFmtId="178" fontId="22" fillId="3" borderId="58" xfId="1" applyNumberFormat="1" applyFont="1" applyFill="1" applyBorder="1" applyAlignment="1">
      <alignment horizontal="right" vertical="center"/>
    </xf>
    <xf numFmtId="178" fontId="22" fillId="3" borderId="59" xfId="1" applyNumberFormat="1" applyFont="1" applyFill="1" applyBorder="1" applyAlignment="1">
      <alignment horizontal="right" vertical="center"/>
    </xf>
    <xf numFmtId="38" fontId="16" fillId="0" borderId="62" xfId="1" applyFont="1" applyBorder="1" applyAlignment="1">
      <alignment horizontal="center" vertical="center"/>
    </xf>
    <xf numFmtId="38" fontId="16" fillId="0" borderId="63" xfId="1" applyFont="1" applyBorder="1" applyAlignment="1">
      <alignment horizontal="center" vertical="center"/>
    </xf>
    <xf numFmtId="38" fontId="19" fillId="0" borderId="63" xfId="1" applyFont="1" applyBorder="1" applyAlignment="1">
      <alignment horizontal="right" vertical="center"/>
    </xf>
    <xf numFmtId="38" fontId="2" fillId="0" borderId="64" xfId="1" applyFont="1" applyBorder="1" applyAlignment="1">
      <alignment vertical="center"/>
    </xf>
    <xf numFmtId="38" fontId="20" fillId="0" borderId="24" xfId="1" applyFont="1" applyBorder="1" applyAlignment="1">
      <alignment horizontal="right" vertical="center"/>
    </xf>
    <xf numFmtId="38" fontId="20" fillId="0" borderId="27" xfId="1" applyFont="1" applyBorder="1" applyAlignment="1">
      <alignment vertical="center" shrinkToFit="1"/>
    </xf>
    <xf numFmtId="178" fontId="22" fillId="0" borderId="65" xfId="1" applyNumberFormat="1" applyFont="1" applyBorder="1" applyAlignment="1">
      <alignment horizontal="right" vertical="center"/>
    </xf>
    <xf numFmtId="178" fontId="22" fillId="0" borderId="64" xfId="1" applyNumberFormat="1" applyFont="1" applyBorder="1" applyAlignment="1">
      <alignment horizontal="right" vertical="center"/>
    </xf>
    <xf numFmtId="178" fontId="22" fillId="0" borderId="66" xfId="1" applyNumberFormat="1" applyFont="1" applyBorder="1" applyAlignment="1">
      <alignment horizontal="right" vertical="center"/>
    </xf>
    <xf numFmtId="178" fontId="22" fillId="0" borderId="67" xfId="1" applyNumberFormat="1" applyFont="1" applyBorder="1" applyAlignment="1">
      <alignment horizontal="right" vertical="center"/>
    </xf>
    <xf numFmtId="40" fontId="22" fillId="0" borderId="68" xfId="1" applyNumberFormat="1" applyFont="1" applyBorder="1" applyAlignment="1">
      <alignment vertical="center"/>
    </xf>
    <xf numFmtId="40" fontId="22" fillId="0" borderId="69" xfId="1" applyNumberFormat="1" applyFont="1" applyBorder="1" applyAlignment="1">
      <alignment vertical="center"/>
    </xf>
    <xf numFmtId="38" fontId="16" fillId="4" borderId="39" xfId="1" applyFont="1" applyFill="1" applyBorder="1" applyAlignment="1">
      <alignment horizontal="center" vertical="center"/>
    </xf>
    <xf numFmtId="38" fontId="16" fillId="4" borderId="16" xfId="1" applyFont="1" applyFill="1" applyBorder="1" applyAlignment="1">
      <alignment horizontal="center" vertical="center"/>
    </xf>
    <xf numFmtId="38" fontId="19" fillId="4" borderId="16" xfId="1" applyFont="1" applyFill="1" applyBorder="1" applyAlignment="1">
      <alignment horizontal="right" vertical="center"/>
    </xf>
    <xf numFmtId="38" fontId="2" fillId="4" borderId="33" xfId="1" applyFont="1" applyFill="1" applyBorder="1" applyAlignment="1">
      <alignment vertical="center"/>
    </xf>
    <xf numFmtId="38" fontId="20" fillId="4" borderId="46" xfId="1" applyFont="1" applyFill="1" applyBorder="1" applyAlignment="1">
      <alignment vertical="center"/>
    </xf>
    <xf numFmtId="38" fontId="21" fillId="4" borderId="47" xfId="1" applyFont="1" applyFill="1" applyBorder="1" applyAlignment="1">
      <alignment horizontal="center" vertical="center"/>
    </xf>
    <xf numFmtId="38" fontId="20" fillId="4" borderId="48" xfId="1" applyFont="1" applyFill="1" applyBorder="1" applyAlignment="1">
      <alignment vertical="center" shrinkToFit="1"/>
    </xf>
    <xf numFmtId="40" fontId="22" fillId="4" borderId="15" xfId="1" applyNumberFormat="1" applyFont="1" applyFill="1" applyBorder="1" applyAlignment="1">
      <alignment vertical="center"/>
    </xf>
    <xf numFmtId="40" fontId="22" fillId="4" borderId="35" xfId="1" applyNumberFormat="1" applyFont="1" applyFill="1" applyBorder="1" applyAlignment="1">
      <alignment vertical="center"/>
    </xf>
    <xf numFmtId="38" fontId="20" fillId="0" borderId="46" xfId="1" applyFont="1" applyBorder="1" applyAlignment="1">
      <alignment vertical="center"/>
    </xf>
    <xf numFmtId="38" fontId="20" fillId="0" borderId="48" xfId="1" applyFont="1" applyBorder="1" applyAlignment="1">
      <alignment vertical="center" shrinkToFit="1"/>
    </xf>
    <xf numFmtId="40" fontId="22" fillId="0" borderId="15" xfId="1" applyNumberFormat="1" applyFont="1" applyBorder="1" applyAlignment="1">
      <alignment vertical="center"/>
    </xf>
    <xf numFmtId="40" fontId="22" fillId="0" borderId="35" xfId="1" applyNumberFormat="1" applyFont="1" applyBorder="1" applyAlignment="1">
      <alignment vertical="center"/>
    </xf>
    <xf numFmtId="38" fontId="19" fillId="6" borderId="16" xfId="1" applyFont="1" applyFill="1" applyBorder="1" applyAlignment="1">
      <alignment horizontal="right" vertical="center"/>
    </xf>
    <xf numFmtId="38" fontId="2" fillId="6" borderId="33" xfId="1" applyFont="1" applyFill="1" applyBorder="1" applyAlignment="1">
      <alignment vertical="center"/>
    </xf>
    <xf numFmtId="38" fontId="20" fillId="6" borderId="46" xfId="1" applyFont="1" applyFill="1" applyBorder="1" applyAlignment="1">
      <alignment vertical="center"/>
    </xf>
    <xf numFmtId="38" fontId="20" fillId="6" borderId="48" xfId="1" applyFont="1" applyFill="1" applyBorder="1" applyAlignment="1">
      <alignment vertical="center" shrinkToFit="1"/>
    </xf>
    <xf numFmtId="40" fontId="22" fillId="6" borderId="15" xfId="1" applyNumberFormat="1" applyFont="1" applyFill="1" applyBorder="1" applyAlignment="1">
      <alignment vertical="center"/>
    </xf>
    <xf numFmtId="40" fontId="22" fillId="6" borderId="35" xfId="1" applyNumberFormat="1" applyFont="1" applyFill="1" applyBorder="1" applyAlignment="1">
      <alignment vertical="center"/>
    </xf>
    <xf numFmtId="0" fontId="23" fillId="0" borderId="0" xfId="0" applyFont="1">
      <alignment vertical="center"/>
    </xf>
    <xf numFmtId="38" fontId="19" fillId="7" borderId="16" xfId="1" applyFont="1" applyFill="1" applyBorder="1" applyAlignment="1">
      <alignment horizontal="right" vertical="center"/>
    </xf>
    <xf numFmtId="38" fontId="2" fillId="7" borderId="33" xfId="1" applyFont="1" applyFill="1" applyBorder="1" applyAlignment="1">
      <alignment vertical="center"/>
    </xf>
    <xf numFmtId="38" fontId="20" fillId="7" borderId="46" xfId="1" applyFont="1" applyFill="1" applyBorder="1" applyAlignment="1">
      <alignment vertical="center"/>
    </xf>
    <xf numFmtId="38" fontId="20" fillId="7" borderId="48" xfId="1" applyFont="1" applyFill="1" applyBorder="1" applyAlignment="1">
      <alignment vertical="center" shrinkToFit="1"/>
    </xf>
    <xf numFmtId="40" fontId="22" fillId="7" borderId="15" xfId="1" applyNumberFormat="1" applyFont="1" applyFill="1" applyBorder="1" applyAlignment="1">
      <alignment vertical="center"/>
    </xf>
    <xf numFmtId="40" fontId="22" fillId="7" borderId="35" xfId="1" applyNumberFormat="1" applyFont="1" applyFill="1" applyBorder="1" applyAlignment="1">
      <alignment vertical="center"/>
    </xf>
    <xf numFmtId="38" fontId="16" fillId="0" borderId="39" xfId="1" applyFont="1" applyFill="1" applyBorder="1" applyAlignment="1">
      <alignment horizontal="center" vertical="center"/>
    </xf>
    <xf numFmtId="38" fontId="16" fillId="0" borderId="16" xfId="1" applyFont="1" applyFill="1" applyBorder="1" applyAlignment="1">
      <alignment horizontal="center" vertical="center"/>
    </xf>
    <xf numFmtId="38" fontId="19" fillId="0" borderId="16" xfId="1" applyFont="1" applyFill="1" applyBorder="1" applyAlignment="1">
      <alignment horizontal="right" vertical="center"/>
    </xf>
    <xf numFmtId="38" fontId="2" fillId="0" borderId="33" xfId="1" applyFont="1" applyFill="1" applyBorder="1" applyAlignment="1">
      <alignment vertical="center"/>
    </xf>
    <xf numFmtId="38" fontId="20" fillId="0" borderId="46" xfId="1" applyFont="1" applyFill="1" applyBorder="1" applyAlignment="1">
      <alignment vertical="center"/>
    </xf>
    <xf numFmtId="38" fontId="20" fillId="0" borderId="48" xfId="1" applyFont="1" applyFill="1" applyBorder="1" applyAlignment="1">
      <alignment vertical="center" shrinkToFit="1"/>
    </xf>
    <xf numFmtId="178" fontId="22" fillId="0" borderId="43" xfId="1" applyNumberFormat="1" applyFont="1" applyFill="1" applyBorder="1" applyAlignment="1">
      <alignment horizontal="right" vertical="center"/>
    </xf>
    <xf numFmtId="178" fontId="22" fillId="0" borderId="33" xfId="1" applyNumberFormat="1" applyFont="1" applyFill="1" applyBorder="1" applyAlignment="1">
      <alignment horizontal="right" vertical="center"/>
    </xf>
    <xf numFmtId="178" fontId="22" fillId="0" borderId="32" xfId="1" applyNumberFormat="1" applyFont="1" applyFill="1" applyBorder="1" applyAlignment="1">
      <alignment horizontal="right" vertical="center"/>
    </xf>
    <xf numFmtId="178" fontId="22" fillId="0" borderId="34" xfId="1" applyNumberFormat="1" applyFont="1" applyFill="1" applyBorder="1" applyAlignment="1">
      <alignment horizontal="right" vertical="center"/>
    </xf>
    <xf numFmtId="40" fontId="22" fillId="0" borderId="15" xfId="1" applyNumberFormat="1" applyFont="1" applyFill="1" applyBorder="1" applyAlignment="1">
      <alignment vertical="center"/>
    </xf>
    <xf numFmtId="40" fontId="22" fillId="0" borderId="35" xfId="1" applyNumberFormat="1" applyFont="1" applyFill="1" applyBorder="1" applyAlignment="1">
      <alignment vertical="center"/>
    </xf>
    <xf numFmtId="38" fontId="16" fillId="4" borderId="51" xfId="1" applyFont="1" applyFill="1" applyBorder="1" applyAlignment="1">
      <alignment horizontal="center" vertical="center"/>
    </xf>
    <xf numFmtId="38" fontId="16" fillId="4" borderId="52" xfId="1" applyFont="1" applyFill="1" applyBorder="1" applyAlignment="1">
      <alignment horizontal="center" vertical="center"/>
    </xf>
    <xf numFmtId="38" fontId="19" fillId="4" borderId="52" xfId="1" applyFont="1" applyFill="1" applyBorder="1" applyAlignment="1">
      <alignment horizontal="right" vertical="center"/>
    </xf>
    <xf numFmtId="38" fontId="2" fillId="4" borderId="53" xfId="1" applyFont="1" applyFill="1" applyBorder="1" applyAlignment="1">
      <alignment vertical="center"/>
    </xf>
    <xf numFmtId="38" fontId="20" fillId="4" borderId="54" xfId="1" applyFont="1" applyFill="1" applyBorder="1" applyAlignment="1">
      <alignment vertical="center"/>
    </xf>
    <xf numFmtId="38" fontId="21" fillId="4" borderId="55" xfId="1" applyFont="1" applyFill="1" applyBorder="1" applyAlignment="1">
      <alignment horizontal="center" vertical="center"/>
    </xf>
    <xf numFmtId="38" fontId="20" fillId="4" borderId="56" xfId="1" applyFont="1" applyFill="1" applyBorder="1" applyAlignment="1">
      <alignment vertical="center" shrinkToFit="1"/>
    </xf>
    <xf numFmtId="40" fontId="22" fillId="4" borderId="70" xfId="1" applyNumberFormat="1" applyFont="1" applyFill="1" applyBorder="1" applyAlignment="1">
      <alignment vertical="center"/>
    </xf>
    <xf numFmtId="40" fontId="22" fillId="4" borderId="71" xfId="1" applyNumberFormat="1" applyFont="1" applyFill="1" applyBorder="1" applyAlignment="1">
      <alignment vertical="center"/>
    </xf>
    <xf numFmtId="38" fontId="16" fillId="0" borderId="62" xfId="1" applyFont="1" applyFill="1" applyBorder="1" applyAlignment="1">
      <alignment horizontal="center" vertical="center"/>
    </xf>
    <xf numFmtId="38" fontId="16" fillId="0" borderId="63" xfId="1" applyFont="1" applyFill="1" applyBorder="1" applyAlignment="1">
      <alignment horizontal="center" vertical="center"/>
    </xf>
    <xf numFmtId="38" fontId="19" fillId="0" borderId="63" xfId="1" applyFont="1" applyFill="1" applyBorder="1" applyAlignment="1">
      <alignment horizontal="right" vertical="center"/>
    </xf>
    <xf numFmtId="38" fontId="2" fillId="0" borderId="64" xfId="1" applyFont="1" applyFill="1" applyBorder="1" applyAlignment="1">
      <alignment vertical="center"/>
    </xf>
    <xf numFmtId="38" fontId="20" fillId="0" borderId="24" xfId="1" applyFont="1" applyFill="1" applyBorder="1" applyAlignment="1">
      <alignment vertical="center"/>
    </xf>
    <xf numFmtId="38" fontId="20" fillId="0" borderId="27" xfId="1" applyFont="1" applyFill="1" applyBorder="1" applyAlignment="1">
      <alignment vertical="center" shrinkToFit="1"/>
    </xf>
    <xf numFmtId="38" fontId="20" fillId="3" borderId="46" xfId="1" applyFont="1" applyFill="1" applyBorder="1" applyAlignment="1">
      <alignment vertical="center"/>
    </xf>
    <xf numFmtId="38" fontId="20" fillId="3" borderId="48" xfId="1" applyFont="1" applyFill="1" applyBorder="1" applyAlignment="1">
      <alignment vertical="center" shrinkToFit="1"/>
    </xf>
    <xf numFmtId="0" fontId="7" fillId="0" borderId="75" xfId="0" applyFont="1" applyBorder="1" applyAlignment="1">
      <alignment horizontal="center" vertical="center" wrapText="1"/>
    </xf>
    <xf numFmtId="38" fontId="16" fillId="0" borderId="76" xfId="1" applyFont="1" applyFill="1" applyBorder="1" applyAlignment="1">
      <alignment horizontal="center" vertical="center"/>
    </xf>
    <xf numFmtId="38" fontId="16" fillId="0" borderId="77" xfId="1" applyFont="1" applyFill="1" applyBorder="1" applyAlignment="1">
      <alignment horizontal="center" vertical="center"/>
    </xf>
    <xf numFmtId="38" fontId="19" fillId="0" borderId="77" xfId="1" applyFont="1" applyFill="1" applyBorder="1" applyAlignment="1">
      <alignment horizontal="right" vertical="center"/>
    </xf>
    <xf numFmtId="38" fontId="2" fillId="0" borderId="78" xfId="1" applyFont="1" applyFill="1" applyBorder="1" applyAlignment="1">
      <alignment vertical="center"/>
    </xf>
    <xf numFmtId="38" fontId="20" fillId="0" borderId="40" xfId="1" applyFont="1" applyFill="1" applyBorder="1" applyAlignment="1">
      <alignment vertical="center"/>
    </xf>
    <xf numFmtId="38" fontId="21" fillId="0" borderId="41" xfId="1" applyFont="1" applyFill="1" applyBorder="1" applyAlignment="1">
      <alignment horizontal="center" vertical="center"/>
    </xf>
    <xf numFmtId="38" fontId="24" fillId="0" borderId="42" xfId="1" applyFont="1" applyFill="1" applyBorder="1" applyAlignment="1">
      <alignment vertical="center" shrinkToFit="1"/>
    </xf>
    <xf numFmtId="178" fontId="22" fillId="0" borderId="79" xfId="1" applyNumberFormat="1" applyFont="1" applyBorder="1" applyAlignment="1">
      <alignment horizontal="right" vertical="center"/>
    </xf>
    <xf numFmtId="178" fontId="22" fillId="0" borderId="78" xfId="1" applyNumberFormat="1" applyFont="1" applyBorder="1" applyAlignment="1">
      <alignment horizontal="right" vertical="center"/>
    </xf>
    <xf numFmtId="178" fontId="22" fillId="0" borderId="80" xfId="1" applyNumberFormat="1" applyFont="1" applyBorder="1" applyAlignment="1">
      <alignment horizontal="right" vertical="center"/>
    </xf>
    <xf numFmtId="178" fontId="22" fillId="0" borderId="81" xfId="1" applyNumberFormat="1" applyFont="1" applyBorder="1" applyAlignment="1">
      <alignment horizontal="right" vertical="center"/>
    </xf>
    <xf numFmtId="38" fontId="16" fillId="3" borderId="82" xfId="1" applyFont="1" applyFill="1" applyBorder="1" applyAlignment="1">
      <alignment horizontal="center" vertical="center"/>
    </xf>
    <xf numFmtId="0" fontId="2" fillId="3" borderId="83" xfId="0" applyFont="1" applyFill="1" applyBorder="1">
      <alignment vertical="center"/>
    </xf>
    <xf numFmtId="38" fontId="19" fillId="3" borderId="84" xfId="1" applyFont="1" applyFill="1" applyBorder="1">
      <alignment vertical="center"/>
    </xf>
    <xf numFmtId="38" fontId="2" fillId="3" borderId="83" xfId="1" applyFont="1" applyFill="1" applyBorder="1">
      <alignment vertical="center"/>
    </xf>
    <xf numFmtId="38" fontId="25" fillId="3" borderId="85" xfId="1" applyFont="1" applyFill="1" applyBorder="1">
      <alignment vertical="center"/>
    </xf>
    <xf numFmtId="38" fontId="26" fillId="3" borderId="83" xfId="1" applyFont="1" applyFill="1" applyBorder="1">
      <alignment vertical="center"/>
    </xf>
    <xf numFmtId="38" fontId="25" fillId="3" borderId="86" xfId="1" applyFont="1" applyFill="1" applyBorder="1">
      <alignment vertical="center"/>
    </xf>
    <xf numFmtId="178" fontId="22" fillId="3" borderId="83" xfId="1" applyNumberFormat="1" applyFont="1" applyFill="1" applyBorder="1">
      <alignment vertical="center"/>
    </xf>
    <xf numFmtId="178" fontId="22" fillId="3" borderId="87" xfId="1" applyNumberFormat="1" applyFont="1" applyFill="1" applyBorder="1">
      <alignment vertical="center"/>
    </xf>
    <xf numFmtId="178" fontId="22" fillId="3" borderId="88" xfId="1" applyNumberFormat="1" applyFont="1" applyFill="1" applyBorder="1">
      <alignment vertical="center"/>
    </xf>
    <xf numFmtId="178" fontId="22" fillId="3" borderId="89" xfId="1" applyNumberFormat="1" applyFont="1" applyFill="1" applyBorder="1">
      <alignment vertical="center"/>
    </xf>
    <xf numFmtId="0" fontId="2" fillId="0" borderId="47" xfId="0" applyFont="1" applyBorder="1">
      <alignment vertical="center"/>
    </xf>
    <xf numFmtId="38" fontId="19" fillId="0" borderId="16" xfId="1" applyFont="1" applyBorder="1">
      <alignment vertical="center"/>
    </xf>
    <xf numFmtId="38" fontId="2" fillId="0" borderId="47" xfId="1" applyFont="1" applyBorder="1">
      <alignment vertical="center"/>
    </xf>
    <xf numFmtId="38" fontId="25" fillId="0" borderId="46" xfId="1" applyFont="1" applyBorder="1">
      <alignment vertical="center"/>
    </xf>
    <xf numFmtId="38" fontId="26" fillId="0" borderId="47" xfId="1" applyFont="1" applyBorder="1">
      <alignment vertical="center"/>
    </xf>
    <xf numFmtId="38" fontId="25" fillId="0" borderId="48" xfId="1" applyFont="1" applyBorder="1">
      <alignment vertical="center"/>
    </xf>
    <xf numFmtId="178" fontId="22" fillId="0" borderId="47" xfId="1" applyNumberFormat="1" applyFont="1" applyBorder="1">
      <alignment vertical="center"/>
    </xf>
    <xf numFmtId="178" fontId="22" fillId="0" borderId="34" xfId="1" applyNumberFormat="1" applyFont="1" applyBorder="1">
      <alignment vertical="center"/>
    </xf>
    <xf numFmtId="178" fontId="22" fillId="0" borderId="32" xfId="1" applyNumberFormat="1" applyFont="1" applyBorder="1">
      <alignment vertical="center"/>
    </xf>
    <xf numFmtId="178" fontId="22" fillId="0" borderId="90" xfId="1" applyNumberFormat="1" applyFont="1" applyBorder="1">
      <alignment vertical="center"/>
    </xf>
    <xf numFmtId="38" fontId="16" fillId="3" borderId="91" xfId="1" applyFont="1" applyFill="1" applyBorder="1" applyAlignment="1">
      <alignment horizontal="center" vertical="center"/>
    </xf>
    <xf numFmtId="0" fontId="2" fillId="3" borderId="92" xfId="0" applyFont="1" applyFill="1" applyBorder="1">
      <alignment vertical="center"/>
    </xf>
    <xf numFmtId="38" fontId="19" fillId="3" borderId="93" xfId="1" applyFont="1" applyFill="1" applyBorder="1">
      <alignment vertical="center"/>
    </xf>
    <xf numFmtId="38" fontId="2" fillId="3" borderId="92" xfId="1" applyFont="1" applyFill="1" applyBorder="1">
      <alignment vertical="center"/>
    </xf>
    <xf numFmtId="38" fontId="25" fillId="3" borderId="94" xfId="1" applyFont="1" applyFill="1" applyBorder="1">
      <alignment vertical="center"/>
    </xf>
    <xf numFmtId="38" fontId="26" fillId="3" borderId="92" xfId="1" applyFont="1" applyFill="1" applyBorder="1">
      <alignment vertical="center"/>
    </xf>
    <xf numFmtId="38" fontId="25" fillId="3" borderId="95" xfId="1" applyFont="1" applyFill="1" applyBorder="1">
      <alignment vertical="center"/>
    </xf>
    <xf numFmtId="178" fontId="22" fillId="3" borderId="92" xfId="1" applyNumberFormat="1" applyFont="1" applyFill="1" applyBorder="1">
      <alignment vertical="center"/>
    </xf>
    <xf numFmtId="178" fontId="22" fillId="3" borderId="96" xfId="1" applyNumberFormat="1" applyFont="1" applyFill="1" applyBorder="1">
      <alignment vertical="center"/>
    </xf>
    <xf numFmtId="178" fontId="22" fillId="3" borderId="97" xfId="1" applyNumberFormat="1" applyFont="1" applyFill="1" applyBorder="1">
      <alignment vertical="center"/>
    </xf>
    <xf numFmtId="178" fontId="22" fillId="3" borderId="98" xfId="1" applyNumberFormat="1" applyFont="1" applyFill="1" applyBorder="1">
      <alignment vertical="center"/>
    </xf>
    <xf numFmtId="0" fontId="19" fillId="0" borderId="0" xfId="0" applyFont="1">
      <alignment vertical="center"/>
    </xf>
    <xf numFmtId="0" fontId="26" fillId="0" borderId="0" xfId="0" applyFont="1">
      <alignment vertical="center"/>
    </xf>
    <xf numFmtId="38" fontId="28" fillId="0" borderId="0" xfId="1" applyFont="1" applyAlignment="1">
      <alignment horizontal="left" vertical="center"/>
    </xf>
    <xf numFmtId="38" fontId="28" fillId="0" borderId="0" xfId="1" applyFont="1" applyFill="1" applyAlignment="1">
      <alignment horizontal="left" vertical="center"/>
    </xf>
    <xf numFmtId="38" fontId="29" fillId="0" borderId="0" xfId="1" applyFont="1" applyAlignment="1">
      <alignment vertical="center"/>
    </xf>
    <xf numFmtId="0" fontId="29" fillId="0" borderId="0" xfId="0" applyFont="1" applyAlignment="1">
      <alignment vertical="center"/>
    </xf>
    <xf numFmtId="0" fontId="28" fillId="0" borderId="0" xfId="1" applyNumberFormat="1" applyFont="1" applyFill="1" applyBorder="1" applyAlignment="1">
      <alignment vertical="center"/>
    </xf>
    <xf numFmtId="0" fontId="28" fillId="0" borderId="0" xfId="0" applyFont="1" applyAlignment="1">
      <alignment vertical="center"/>
    </xf>
    <xf numFmtId="38" fontId="28" fillId="0" borderId="0" xfId="1" applyFont="1" applyFill="1" applyBorder="1" applyAlignment="1">
      <alignment horizontal="left" vertical="center"/>
    </xf>
    <xf numFmtId="38" fontId="28" fillId="0" borderId="0" xfId="1" applyFont="1" applyFill="1" applyBorder="1" applyAlignment="1">
      <alignment horizontal="left" vertical="center" shrinkToFit="1"/>
    </xf>
    <xf numFmtId="38" fontId="31" fillId="0" borderId="0" xfId="1" applyFont="1" applyFill="1" applyBorder="1" applyAlignment="1">
      <alignment horizontal="left" vertical="center"/>
    </xf>
    <xf numFmtId="38" fontId="28" fillId="0" borderId="0" xfId="1" applyFont="1" applyAlignment="1">
      <alignment vertical="center"/>
    </xf>
    <xf numFmtId="38" fontId="29" fillId="0" borderId="0" xfId="1" applyFont="1" applyFill="1" applyAlignment="1">
      <alignment horizontal="left" vertical="center"/>
    </xf>
    <xf numFmtId="0" fontId="32" fillId="0" borderId="0" xfId="1" applyNumberFormat="1" applyFont="1" applyFill="1" applyBorder="1" applyAlignment="1">
      <alignment vertical="center"/>
    </xf>
    <xf numFmtId="38" fontId="32" fillId="0" borderId="0" xfId="1" applyFont="1" applyFill="1" applyBorder="1" applyAlignment="1">
      <alignment horizontal="left" vertical="center"/>
    </xf>
    <xf numFmtId="38" fontId="29" fillId="0" borderId="0" xfId="1" applyFont="1" applyAlignment="1">
      <alignment horizontal="left" vertical="center"/>
    </xf>
    <xf numFmtId="38" fontId="28" fillId="0" borderId="0" xfId="1" applyFont="1" applyFill="1" applyBorder="1" applyAlignment="1">
      <alignment vertical="center"/>
    </xf>
    <xf numFmtId="38" fontId="31" fillId="0" borderId="0" xfId="1" applyFont="1" applyFill="1" applyBorder="1" applyAlignment="1">
      <alignment vertical="center"/>
    </xf>
    <xf numFmtId="0" fontId="31" fillId="0" borderId="0" xfId="0" applyFont="1" applyAlignment="1">
      <alignment vertical="center"/>
    </xf>
    <xf numFmtId="38" fontId="33" fillId="0" borderId="0" xfId="1" applyFont="1" applyFill="1" applyAlignment="1">
      <alignment horizontal="left" vertical="center"/>
    </xf>
    <xf numFmtId="38" fontId="29" fillId="0" borderId="0" xfId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38" fontId="33" fillId="0" borderId="0" xfId="1" applyFont="1" applyFill="1" applyBorder="1" applyAlignment="1">
      <alignment horizontal="left" vertical="center"/>
    </xf>
    <xf numFmtId="38" fontId="33" fillId="0" borderId="0" xfId="1" applyFont="1" applyAlignment="1">
      <alignment horizontal="left" vertical="center"/>
    </xf>
    <xf numFmtId="0" fontId="34" fillId="0" borderId="0" xfId="0" applyFont="1" applyAlignment="1">
      <alignment vertical="center"/>
    </xf>
    <xf numFmtId="38" fontId="29" fillId="0" borderId="0" xfId="1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indent="1"/>
    </xf>
    <xf numFmtId="38" fontId="37" fillId="0" borderId="0" xfId="1" applyFont="1" applyAlignment="1">
      <alignment vertical="center"/>
    </xf>
    <xf numFmtId="38" fontId="37" fillId="0" borderId="0" xfId="1" applyFont="1" applyFill="1" applyAlignment="1">
      <alignment vertical="center"/>
    </xf>
    <xf numFmtId="38" fontId="39" fillId="0" borderId="0" xfId="1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38" fontId="22" fillId="0" borderId="44" xfId="1" applyFont="1" applyFill="1" applyBorder="1" applyAlignment="1">
      <alignment horizontal="center" vertical="center"/>
    </xf>
    <xf numFmtId="38" fontId="22" fillId="0" borderId="49" xfId="1" applyFont="1" applyFill="1" applyBorder="1" applyAlignment="1">
      <alignment horizontal="center" vertical="center"/>
    </xf>
    <xf numFmtId="38" fontId="22" fillId="0" borderId="60" xfId="1" applyFont="1" applyFill="1" applyBorder="1" applyAlignment="1">
      <alignment horizontal="center" vertical="center"/>
    </xf>
    <xf numFmtId="38" fontId="22" fillId="0" borderId="45" xfId="1" applyFont="1" applyFill="1" applyBorder="1" applyAlignment="1">
      <alignment horizontal="center" vertical="center"/>
    </xf>
    <xf numFmtId="38" fontId="22" fillId="0" borderId="50" xfId="1" applyFont="1" applyFill="1" applyBorder="1" applyAlignment="1">
      <alignment horizontal="center" vertical="center"/>
    </xf>
    <xf numFmtId="38" fontId="22" fillId="0" borderId="61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left" vertical="center" wrapText="1"/>
    </xf>
    <xf numFmtId="38" fontId="2" fillId="0" borderId="2" xfId="1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3" xfId="0" applyBorder="1">
      <alignment vertical="center"/>
    </xf>
    <xf numFmtId="0" fontId="0" fillId="0" borderId="0" xfId="0" applyBorder="1">
      <alignment vertical="center"/>
    </xf>
    <xf numFmtId="0" fontId="0" fillId="0" borderId="14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27" xfId="0" applyBorder="1">
      <alignment vertical="center"/>
    </xf>
    <xf numFmtId="38" fontId="2" fillId="0" borderId="5" xfId="1" applyFont="1" applyFill="1" applyBorder="1" applyAlignment="1">
      <alignment horizontal="center" vertical="center"/>
    </xf>
    <xf numFmtId="38" fontId="2" fillId="0" borderId="6" xfId="1" applyFont="1" applyFill="1" applyBorder="1" applyAlignment="1">
      <alignment horizontal="center" vertical="center"/>
    </xf>
    <xf numFmtId="38" fontId="2" fillId="0" borderId="7" xfId="1" applyFont="1" applyFill="1" applyBorder="1" applyAlignment="1">
      <alignment horizontal="center" vertical="center"/>
    </xf>
    <xf numFmtId="38" fontId="2" fillId="0" borderId="15" xfId="1" applyFont="1" applyFill="1" applyBorder="1" applyAlignment="1">
      <alignment horizontal="center" vertical="center"/>
    </xf>
    <xf numFmtId="38" fontId="2" fillId="0" borderId="16" xfId="1" applyFont="1" applyFill="1" applyBorder="1" applyAlignment="1">
      <alignment horizontal="center" vertical="center"/>
    </xf>
    <xf numFmtId="38" fontId="2" fillId="0" borderId="17" xfId="1" applyFont="1" applyFill="1" applyBorder="1" applyAlignment="1">
      <alignment horizontal="center" vertical="center"/>
    </xf>
    <xf numFmtId="38" fontId="8" fillId="3" borderId="8" xfId="1" applyFont="1" applyFill="1" applyBorder="1" applyAlignment="1">
      <alignment horizontal="right" vertical="center" wrapText="1" shrinkToFit="1"/>
    </xf>
    <xf numFmtId="38" fontId="8" fillId="3" borderId="9" xfId="1" applyFont="1" applyFill="1" applyBorder="1" applyAlignment="1">
      <alignment horizontal="right" vertical="center" wrapText="1" shrinkToFit="1"/>
    </xf>
    <xf numFmtId="38" fontId="8" fillId="3" borderId="9" xfId="1" applyFont="1" applyFill="1" applyBorder="1" applyAlignment="1">
      <alignment horizontal="left" vertical="center" shrinkToFit="1"/>
    </xf>
    <xf numFmtId="38" fontId="8" fillId="3" borderId="10" xfId="1" applyFont="1" applyFill="1" applyBorder="1" applyAlignment="1">
      <alignment horizontal="left" vertical="center" shrinkToFit="1"/>
    </xf>
    <xf numFmtId="38" fontId="2" fillId="4" borderId="8" xfId="1" applyFont="1" applyFill="1" applyBorder="1" applyAlignment="1">
      <alignment horizontal="center" vertical="center" wrapText="1"/>
    </xf>
    <xf numFmtId="38" fontId="2" fillId="4" borderId="11" xfId="1" applyFont="1" applyFill="1" applyBorder="1" applyAlignment="1">
      <alignment horizontal="center" vertical="center"/>
    </xf>
    <xf numFmtId="38" fontId="13" fillId="3" borderId="18" xfId="1" applyFont="1" applyFill="1" applyBorder="1" applyAlignment="1">
      <alignment horizontal="center" vertical="center" shrinkToFit="1"/>
    </xf>
    <xf numFmtId="38" fontId="13" fillId="3" borderId="19" xfId="1" applyFont="1" applyFill="1" applyBorder="1" applyAlignment="1">
      <alignment horizontal="center" vertical="center" shrinkToFit="1"/>
    </xf>
    <xf numFmtId="38" fontId="13" fillId="0" borderId="20" xfId="1" applyFont="1" applyFill="1" applyBorder="1" applyAlignment="1">
      <alignment horizontal="center" vertical="center" shrinkToFit="1"/>
    </xf>
    <xf numFmtId="38" fontId="13" fillId="0" borderId="19" xfId="1" applyFont="1" applyFill="1" applyBorder="1" applyAlignment="1">
      <alignment horizontal="center" vertical="center" shrinkToFit="1"/>
    </xf>
    <xf numFmtId="38" fontId="14" fillId="0" borderId="20" xfId="1" applyFont="1" applyFill="1" applyBorder="1" applyAlignment="1">
      <alignment horizontal="center" vertical="center" shrinkToFit="1"/>
    </xf>
    <xf numFmtId="38" fontId="14" fillId="0" borderId="21" xfId="1" applyFont="1" applyFill="1" applyBorder="1" applyAlignment="1">
      <alignment horizontal="center" vertical="center" shrinkToFit="1"/>
    </xf>
    <xf numFmtId="38" fontId="2" fillId="4" borderId="18" xfId="1" applyFont="1" applyFill="1" applyBorder="1" applyAlignment="1">
      <alignment horizontal="center" vertical="center" wrapText="1"/>
    </xf>
    <xf numFmtId="38" fontId="2" fillId="4" borderId="22" xfId="1" applyFont="1" applyFill="1" applyBorder="1" applyAlignment="1">
      <alignment horizontal="center" vertical="center" wrapText="1"/>
    </xf>
    <xf numFmtId="38" fontId="2" fillId="3" borderId="24" xfId="1" applyFont="1" applyFill="1" applyBorder="1" applyAlignment="1">
      <alignment horizontal="center" vertical="top" shrinkToFit="1"/>
    </xf>
    <xf numFmtId="38" fontId="2" fillId="3" borderId="25" xfId="1" applyFont="1" applyFill="1" applyBorder="1" applyAlignment="1">
      <alignment horizontal="center" vertical="top" shrinkToFit="1"/>
    </xf>
    <xf numFmtId="38" fontId="15" fillId="0" borderId="26" xfId="1" applyFont="1" applyFill="1" applyBorder="1" applyAlignment="1">
      <alignment horizontal="center" vertical="top" shrinkToFit="1"/>
    </xf>
    <xf numFmtId="38" fontId="15" fillId="0" borderId="25" xfId="1" applyFont="1" applyFill="1" applyBorder="1" applyAlignment="1">
      <alignment horizontal="center" vertical="top" shrinkToFit="1"/>
    </xf>
    <xf numFmtId="38" fontId="15" fillId="0" borderId="27" xfId="1" applyFont="1" applyFill="1" applyBorder="1" applyAlignment="1">
      <alignment horizontal="center" vertical="top" shrinkToFit="1"/>
    </xf>
    <xf numFmtId="38" fontId="16" fillId="4" borderId="24" xfId="1" applyFont="1" applyFill="1" applyBorder="1" applyAlignment="1">
      <alignment horizontal="center" vertical="top" wrapText="1"/>
    </xf>
    <xf numFmtId="38" fontId="16" fillId="4" borderId="28" xfId="1" applyFont="1" applyFill="1" applyBorder="1" applyAlignment="1">
      <alignment horizontal="center" vertical="top" wrapText="1"/>
    </xf>
    <xf numFmtId="38" fontId="2" fillId="0" borderId="39" xfId="1" applyFont="1" applyFill="1" applyBorder="1" applyAlignment="1">
      <alignment horizontal="center" vertical="center"/>
    </xf>
    <xf numFmtId="40" fontId="22" fillId="0" borderId="72" xfId="1" applyNumberFormat="1" applyFont="1" applyFill="1" applyBorder="1" applyAlignment="1">
      <alignment horizontal="center" vertical="center"/>
    </xf>
    <xf numFmtId="40" fontId="22" fillId="0" borderId="74" xfId="1" applyNumberFormat="1" applyFont="1" applyFill="1" applyBorder="1" applyAlignment="1">
      <alignment horizontal="center" vertical="center"/>
    </xf>
    <xf numFmtId="0" fontId="0" fillId="0" borderId="74" xfId="0" applyBorder="1" applyAlignment="1">
      <alignment vertical="center"/>
    </xf>
    <xf numFmtId="0" fontId="0" fillId="0" borderId="99" xfId="0" applyBorder="1" applyAlignment="1">
      <alignment vertical="center"/>
    </xf>
    <xf numFmtId="40" fontId="22" fillId="0" borderId="73" xfId="1" applyNumberFormat="1" applyFont="1" applyFill="1" applyBorder="1" applyAlignment="1">
      <alignment horizontal="center" vertical="center"/>
    </xf>
    <xf numFmtId="40" fontId="22" fillId="0" borderId="50" xfId="1" applyNumberFormat="1" applyFont="1" applyFill="1" applyBorder="1" applyAlignment="1">
      <alignment horizontal="center" vertical="center"/>
    </xf>
    <xf numFmtId="0" fontId="0" fillId="0" borderId="50" xfId="0" applyBorder="1" applyAlignment="1">
      <alignment vertical="center"/>
    </xf>
    <xf numFmtId="0" fontId="0" fillId="0" borderId="100" xfId="0" applyBorder="1" applyAlignment="1">
      <alignment vertical="center"/>
    </xf>
    <xf numFmtId="0" fontId="27" fillId="0" borderId="101" xfId="0" applyFont="1" applyBorder="1" applyAlignment="1">
      <alignment horizontal="center" vertical="center"/>
    </xf>
    <xf numFmtId="0" fontId="27" fillId="0" borderId="102" xfId="0" applyFont="1" applyBorder="1" applyAlignment="1">
      <alignment horizontal="center" vertical="center"/>
    </xf>
    <xf numFmtId="0" fontId="27" fillId="0" borderId="103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157369</xdr:colOff>
      <xdr:row>2</xdr:row>
      <xdr:rowOff>198782</xdr:rowOff>
    </xdr:from>
    <xdr:to>
      <xdr:col>25</xdr:col>
      <xdr:colOff>422413</xdr:colOff>
      <xdr:row>8</xdr:row>
      <xdr:rowOff>49696</xdr:rowOff>
    </xdr:to>
    <xdr:sp macro="" textlink="">
      <xdr:nvSpPr>
        <xdr:cNvPr id="2" name="角丸四角形 1"/>
        <xdr:cNvSpPr/>
      </xdr:nvSpPr>
      <xdr:spPr>
        <a:xfrm>
          <a:off x="10482469" y="932207"/>
          <a:ext cx="2436744" cy="1298714"/>
        </a:xfrm>
        <a:prstGeom prst="roundRect">
          <a:avLst/>
        </a:prstGeom>
        <a:solidFill>
          <a:schemeClr val="bg1"/>
        </a:solidFill>
        <a:ln w="19050">
          <a:solidFill>
            <a:schemeClr val="accent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tx2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協会けんぽの支部を</a:t>
          </a:r>
          <a:endParaRPr kumimoji="1" lang="en-US" altLang="ja-JP" sz="1100" b="1">
            <a:solidFill>
              <a:schemeClr val="tx2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100" b="1">
              <a:solidFill>
                <a:schemeClr val="tx2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▼から選択してください。</a:t>
          </a:r>
          <a:endParaRPr kumimoji="1" lang="en-US" altLang="ja-JP" sz="1100" b="1">
            <a:solidFill>
              <a:schemeClr val="tx2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endParaRPr kumimoji="1" lang="en-US" altLang="ja-JP" sz="1100" b="1">
            <a:solidFill>
              <a:schemeClr val="tx2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ctr"/>
          <a:r>
            <a:rPr kumimoji="1" lang="ja-JP" altLang="ja-JP" sz="11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保険料額表に</a:t>
          </a:r>
          <a:endParaRPr kumimoji="1" lang="en-US" altLang="ja-JP" sz="1100" b="1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kumimoji="1" lang="ja-JP" altLang="en-US" sz="1100" b="1">
              <a:solidFill>
                <a:schemeClr val="tx2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選択した支部の健康保険料率が</a:t>
          </a:r>
          <a:endParaRPr kumimoji="1" lang="en-US" altLang="ja-JP" sz="1100" b="1">
            <a:solidFill>
              <a:schemeClr val="tx2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100" b="1">
              <a:solidFill>
                <a:schemeClr val="tx2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表示されます。</a:t>
          </a:r>
        </a:p>
      </xdr:txBody>
    </xdr:sp>
    <xdr:clientData/>
  </xdr:twoCellAnchor>
  <xdr:twoCellAnchor>
    <xdr:from>
      <xdr:col>24</xdr:col>
      <xdr:colOff>0</xdr:colOff>
      <xdr:row>2</xdr:row>
      <xdr:rowOff>28575</xdr:rowOff>
    </xdr:from>
    <xdr:to>
      <xdr:col>24</xdr:col>
      <xdr:colOff>485775</xdr:colOff>
      <xdr:row>3</xdr:row>
      <xdr:rowOff>19048</xdr:rowOff>
    </xdr:to>
    <xdr:cxnSp macro="">
      <xdr:nvCxnSpPr>
        <xdr:cNvPr id="3" name="直線矢印コネクタ 2"/>
        <xdr:cNvCxnSpPr/>
      </xdr:nvCxnSpPr>
      <xdr:spPr>
        <a:xfrm flipH="1" flipV="1">
          <a:off x="11811000" y="762000"/>
          <a:ext cx="485775" cy="276223"/>
        </a:xfrm>
        <a:prstGeom prst="straightConnector1">
          <a:avLst/>
        </a:prstGeom>
        <a:ln w="73025">
          <a:solidFill>
            <a:srgbClr val="FF0066"/>
          </a:solidFill>
          <a:tailEnd type="arrow" w="lg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112"/>
  <sheetViews>
    <sheetView showGridLines="0" tabSelected="1" zoomScaleNormal="100" zoomScaleSheetLayoutView="100" workbookViewId="0">
      <selection activeCell="X2" sqref="X2"/>
    </sheetView>
  </sheetViews>
  <sheetFormatPr defaultRowHeight="14.25"/>
  <cols>
    <col min="1" max="1" width="1.125" customWidth="1"/>
    <col min="2" max="2" width="3.125" hidden="1" customWidth="1"/>
    <col min="3" max="3" width="15.375" hidden="1" customWidth="1"/>
    <col min="4" max="6" width="12.5" hidden="1" customWidth="1"/>
    <col min="7" max="7" width="1.75" hidden="1" customWidth="1"/>
    <col min="8" max="9" width="3.125" style="1" customWidth="1"/>
    <col min="10" max="10" width="12" style="180" customWidth="1"/>
    <col min="11" max="11" width="8" style="1" customWidth="1"/>
    <col min="12" max="12" width="8.75" style="180" customWidth="1"/>
    <col min="13" max="13" width="1.875" style="181" customWidth="1"/>
    <col min="14" max="14" width="8.75" style="180" customWidth="1"/>
    <col min="15" max="15" width="12.5" style="1" customWidth="1"/>
    <col min="16" max="16" width="10.625" style="1" customWidth="1"/>
    <col min="17" max="18" width="9.375" style="1" customWidth="1"/>
    <col min="19" max="19" width="12.5" style="1" customWidth="1"/>
    <col min="20" max="20" width="10.625" style="1" customWidth="1"/>
    <col min="21" max="21" width="12.5" style="1" customWidth="1"/>
    <col min="22" max="22" width="11.25" style="1" customWidth="1"/>
    <col min="23" max="23" width="3.375" customWidth="1"/>
    <col min="24" max="24" width="16.125" customWidth="1"/>
  </cols>
  <sheetData>
    <row r="1" spans="2:24" s="1" customFormat="1" ht="27.75" customHeight="1" thickTop="1" thickBot="1">
      <c r="C1" s="1" t="s">
        <v>0</v>
      </c>
      <c r="H1" s="219" t="s">
        <v>1</v>
      </c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X1" s="2" t="s">
        <v>2</v>
      </c>
    </row>
    <row r="2" spans="2:24" s="1" customFormat="1" ht="30" customHeight="1" thickBot="1">
      <c r="C2" s="3">
        <v>1</v>
      </c>
      <c r="D2" s="4">
        <v>2</v>
      </c>
      <c r="E2" s="5"/>
      <c r="F2" s="5"/>
      <c r="H2" s="220" t="s">
        <v>3</v>
      </c>
      <c r="I2" s="221"/>
      <c r="J2" s="221"/>
      <c r="K2" s="222"/>
      <c r="L2" s="229" t="s">
        <v>4</v>
      </c>
      <c r="M2" s="230"/>
      <c r="N2" s="231"/>
      <c r="O2" s="235" t="s">
        <v>5</v>
      </c>
      <c r="P2" s="236"/>
      <c r="Q2" s="236"/>
      <c r="R2" s="237" t="str">
        <f>"(協会けんぽ "&amp;X2&amp;")"</f>
        <v>(協会けんぽ 富山県)</v>
      </c>
      <c r="S2" s="237"/>
      <c r="T2" s="238"/>
      <c r="U2" s="239" t="s">
        <v>6</v>
      </c>
      <c r="V2" s="240"/>
      <c r="X2" s="6" t="s">
        <v>7</v>
      </c>
    </row>
    <row r="3" spans="2:24" s="1" customFormat="1" ht="22.5" customHeight="1" thickTop="1" thickBot="1">
      <c r="C3" s="7" t="s">
        <v>8</v>
      </c>
      <c r="D3" s="8" t="s">
        <v>9</v>
      </c>
      <c r="E3" s="8" t="s">
        <v>10</v>
      </c>
      <c r="F3" s="8" t="s">
        <v>11</v>
      </c>
      <c r="H3" s="223"/>
      <c r="I3" s="224"/>
      <c r="J3" s="224"/>
      <c r="K3" s="225"/>
      <c r="L3" s="232"/>
      <c r="M3" s="233"/>
      <c r="N3" s="234"/>
      <c r="O3" s="241" t="s">
        <v>12</v>
      </c>
      <c r="P3" s="242"/>
      <c r="Q3" s="243" t="s">
        <v>13</v>
      </c>
      <c r="R3" s="244"/>
      <c r="S3" s="245" t="s">
        <v>14</v>
      </c>
      <c r="T3" s="246"/>
      <c r="U3" s="247" t="s">
        <v>15</v>
      </c>
      <c r="V3" s="248"/>
    </row>
    <row r="4" spans="2:24" s="1" customFormat="1" ht="17.25" customHeight="1">
      <c r="C4" s="9" t="s">
        <v>16</v>
      </c>
      <c r="H4" s="223"/>
      <c r="I4" s="224"/>
      <c r="J4" s="224"/>
      <c r="K4" s="225"/>
      <c r="L4" s="232"/>
      <c r="M4" s="233"/>
      <c r="N4" s="234"/>
      <c r="O4" s="249" t="s">
        <v>17</v>
      </c>
      <c r="P4" s="250"/>
      <c r="Q4" s="251" t="s">
        <v>18</v>
      </c>
      <c r="R4" s="252"/>
      <c r="S4" s="251" t="s">
        <v>18</v>
      </c>
      <c r="T4" s="253"/>
      <c r="U4" s="254" t="s">
        <v>19</v>
      </c>
      <c r="V4" s="255"/>
    </row>
    <row r="5" spans="2:24" s="1" customFormat="1" ht="13.5">
      <c r="C5" s="10"/>
      <c r="D5" s="11" t="s">
        <v>20</v>
      </c>
      <c r="E5" s="11" t="s">
        <v>21</v>
      </c>
      <c r="F5" s="11" t="s">
        <v>22</v>
      </c>
      <c r="H5" s="226"/>
      <c r="I5" s="227"/>
      <c r="J5" s="227"/>
      <c r="K5" s="228"/>
      <c r="L5" s="232"/>
      <c r="M5" s="233"/>
      <c r="N5" s="234"/>
      <c r="O5" s="12" t="s">
        <v>23</v>
      </c>
      <c r="P5" s="13" t="s">
        <v>24</v>
      </c>
      <c r="Q5" s="12" t="s">
        <v>23</v>
      </c>
      <c r="R5" s="14" t="s">
        <v>24</v>
      </c>
      <c r="S5" s="12" t="s">
        <v>23</v>
      </c>
      <c r="T5" s="13" t="s">
        <v>24</v>
      </c>
      <c r="U5" s="15" t="s">
        <v>25</v>
      </c>
      <c r="V5" s="16" t="s">
        <v>26</v>
      </c>
    </row>
    <row r="6" spans="2:24" s="1" customFormat="1" ht="20.25" customHeight="1">
      <c r="B6" s="1">
        <v>1</v>
      </c>
      <c r="C6" s="17" t="s">
        <v>27</v>
      </c>
      <c r="D6" s="18">
        <v>0.10150000000000001</v>
      </c>
      <c r="E6" s="19"/>
      <c r="F6" s="19"/>
      <c r="H6" s="256" t="s">
        <v>28</v>
      </c>
      <c r="I6" s="233"/>
      <c r="J6" s="20" t="s">
        <v>29</v>
      </c>
      <c r="K6" s="13" t="s">
        <v>30</v>
      </c>
      <c r="L6" s="21" t="s">
        <v>31</v>
      </c>
      <c r="M6" s="22"/>
      <c r="N6" s="23" t="s">
        <v>32</v>
      </c>
      <c r="O6" s="24">
        <f>IF(ISERROR(VLOOKUP(X2,C6:D52,2,0)),"-",VLOOKUP(X2,C6:D52,2,0))</f>
        <v>9.8299999999999998E-2</v>
      </c>
      <c r="P6" s="25">
        <f>IF(ISERROR(O6/2),"-",O6/2)</f>
        <v>4.9149999999999999E-2</v>
      </c>
      <c r="Q6" s="26">
        <v>1.5800000000000002E-2</v>
      </c>
      <c r="R6" s="27">
        <f>IF(ISERROR(Q6/2),"-",Q6/2)</f>
        <v>7.9000000000000008E-3</v>
      </c>
      <c r="S6" s="26">
        <f>IF(ISERROR(O6+Q6),"-",O6+Q6)</f>
        <v>0.11410000000000001</v>
      </c>
      <c r="T6" s="25">
        <f>IF(ISERROR(S6/2),"-",S6/2)</f>
        <v>5.7050000000000003E-2</v>
      </c>
      <c r="U6" s="28">
        <v>0.18182000000000001</v>
      </c>
      <c r="V6" s="29">
        <f>U6/2</f>
        <v>9.0910000000000005E-2</v>
      </c>
    </row>
    <row r="7" spans="2:24" s="1" customFormat="1" ht="20.25" customHeight="1">
      <c r="B7" s="1">
        <f>B6+1</f>
        <v>2</v>
      </c>
      <c r="C7" s="30" t="s">
        <v>33</v>
      </c>
      <c r="D7" s="31">
        <v>9.9699999999999997E-2</v>
      </c>
      <c r="E7" s="32"/>
      <c r="F7" s="32"/>
      <c r="H7" s="33">
        <v>1</v>
      </c>
      <c r="I7" s="34"/>
      <c r="J7" s="35">
        <v>58000</v>
      </c>
      <c r="K7" s="36">
        <f t="shared" ref="K7:K56" si="0">ROUND(J7/30,-1)</f>
        <v>1930</v>
      </c>
      <c r="L7" s="37"/>
      <c r="M7" s="38" t="s">
        <v>34</v>
      </c>
      <c r="N7" s="39">
        <v>63000</v>
      </c>
      <c r="O7" s="40">
        <f>IF(ISERROR(J7*$O$6),"-",J7*$O$6)</f>
        <v>5701.4</v>
      </c>
      <c r="P7" s="41">
        <f>IF(ISERROR(J7*$O$6/2),"-",J7*$O$6/2)</f>
        <v>2850.7</v>
      </c>
      <c r="Q7" s="42">
        <f>IF(ISERROR(S7-O7),"-",S7-O7)</f>
        <v>916.40000000000055</v>
      </c>
      <c r="R7" s="43">
        <f>IF(ISERROR(T7-P7),"-",T7-P7)</f>
        <v>458.20000000000027</v>
      </c>
      <c r="S7" s="42">
        <f>IF(ISERROR(J7*$S$6),"-",J7*$S$6)</f>
        <v>6617.8</v>
      </c>
      <c r="T7" s="41">
        <f>IF(ISERROR(J7*$S$6/2),"-",J7*$S$6/2)</f>
        <v>3308.9</v>
      </c>
      <c r="U7" s="213"/>
      <c r="V7" s="216"/>
    </row>
    <row r="8" spans="2:24" s="1" customFormat="1" ht="20.25" customHeight="1">
      <c r="B8" s="1">
        <f t="shared" ref="B8:B52" si="1">B7+1</f>
        <v>3</v>
      </c>
      <c r="C8" s="17" t="s">
        <v>35</v>
      </c>
      <c r="D8" s="18">
        <v>9.9299999999999999E-2</v>
      </c>
      <c r="E8" s="19"/>
      <c r="F8" s="19"/>
      <c r="H8" s="44">
        <f>H7+1</f>
        <v>2</v>
      </c>
      <c r="I8" s="45"/>
      <c r="J8" s="46">
        <v>68000</v>
      </c>
      <c r="K8" s="47">
        <f t="shared" si="0"/>
        <v>2270</v>
      </c>
      <c r="L8" s="48">
        <f>N7</f>
        <v>63000</v>
      </c>
      <c r="M8" s="49" t="s">
        <v>34</v>
      </c>
      <c r="N8" s="50">
        <v>73000</v>
      </c>
      <c r="O8" s="51">
        <f t="shared" ref="O8:O56" si="2">IF(ISERROR(J8*$O$6),"-",J8*$O$6)</f>
        <v>6684.4</v>
      </c>
      <c r="P8" s="52">
        <f t="shared" ref="P8:P56" si="3">IF(ISERROR(J8*$O$6/2),"-",J8*$O$6/2)</f>
        <v>3342.2</v>
      </c>
      <c r="Q8" s="53">
        <f t="shared" ref="Q8:R54" si="4">IF(ISERROR(S8-O8),"-",S8-O8)</f>
        <v>1074.4000000000005</v>
      </c>
      <c r="R8" s="54">
        <f t="shared" si="4"/>
        <v>537.20000000000027</v>
      </c>
      <c r="S8" s="53">
        <f t="shared" ref="S8:S56" si="5">IF(ISERROR(J8*$S$6),"-",J8*$S$6)</f>
        <v>7758.8</v>
      </c>
      <c r="T8" s="52">
        <f t="shared" ref="T8:T56" si="6">IF(ISERROR(J8*$S$6/2),"-",J8*$S$6/2)</f>
        <v>3879.4</v>
      </c>
      <c r="U8" s="214"/>
      <c r="V8" s="217"/>
    </row>
    <row r="9" spans="2:24" s="1" customFormat="1" ht="20.25" customHeight="1">
      <c r="B9" s="1">
        <f t="shared" si="1"/>
        <v>4</v>
      </c>
      <c r="C9" s="30" t="s">
        <v>36</v>
      </c>
      <c r="D9" s="31">
        <v>9.9599999999999994E-2</v>
      </c>
      <c r="E9" s="32"/>
      <c r="F9" s="32"/>
      <c r="H9" s="33">
        <f t="shared" ref="H9:H56" si="7">H8+1</f>
        <v>3</v>
      </c>
      <c r="I9" s="34"/>
      <c r="J9" s="35">
        <v>78000</v>
      </c>
      <c r="K9" s="36">
        <f t="shared" si="0"/>
        <v>2600</v>
      </c>
      <c r="L9" s="55">
        <f>N8</f>
        <v>73000</v>
      </c>
      <c r="M9" s="56" t="s">
        <v>34</v>
      </c>
      <c r="N9" s="57">
        <v>83000</v>
      </c>
      <c r="O9" s="40">
        <f t="shared" si="2"/>
        <v>7667.4</v>
      </c>
      <c r="P9" s="41">
        <f t="shared" si="3"/>
        <v>3833.7</v>
      </c>
      <c r="Q9" s="42">
        <f t="shared" si="4"/>
        <v>1232.4000000000015</v>
      </c>
      <c r="R9" s="43">
        <f t="shared" si="4"/>
        <v>616.20000000000073</v>
      </c>
      <c r="S9" s="42">
        <f t="shared" si="5"/>
        <v>8899.8000000000011</v>
      </c>
      <c r="T9" s="41">
        <f t="shared" si="6"/>
        <v>4449.9000000000005</v>
      </c>
      <c r="U9" s="214"/>
      <c r="V9" s="217"/>
    </row>
    <row r="10" spans="2:24" s="1" customFormat="1" ht="20.25" customHeight="1" thickBot="1">
      <c r="B10" s="1">
        <f t="shared" si="1"/>
        <v>5</v>
      </c>
      <c r="C10" s="17" t="s">
        <v>37</v>
      </c>
      <c r="D10" s="18">
        <v>0.1011</v>
      </c>
      <c r="E10" s="19"/>
      <c r="F10" s="19"/>
      <c r="H10" s="58">
        <f t="shared" si="7"/>
        <v>4</v>
      </c>
      <c r="I10" s="59"/>
      <c r="J10" s="60">
        <v>88000</v>
      </c>
      <c r="K10" s="61">
        <f t="shared" si="0"/>
        <v>2930</v>
      </c>
      <c r="L10" s="62">
        <f>N9</f>
        <v>83000</v>
      </c>
      <c r="M10" s="63" t="s">
        <v>34</v>
      </c>
      <c r="N10" s="64">
        <v>93000</v>
      </c>
      <c r="O10" s="65">
        <f t="shared" si="2"/>
        <v>8650.4</v>
      </c>
      <c r="P10" s="66">
        <f t="shared" si="3"/>
        <v>4325.2</v>
      </c>
      <c r="Q10" s="67">
        <f t="shared" si="4"/>
        <v>1390.4000000000015</v>
      </c>
      <c r="R10" s="68">
        <f t="shared" si="4"/>
        <v>695.20000000000073</v>
      </c>
      <c r="S10" s="67">
        <f t="shared" si="5"/>
        <v>10040.800000000001</v>
      </c>
      <c r="T10" s="66">
        <f t="shared" si="6"/>
        <v>5020.4000000000005</v>
      </c>
      <c r="U10" s="215"/>
      <c r="V10" s="218"/>
    </row>
    <row r="11" spans="2:24" s="1" customFormat="1" ht="20.25" customHeight="1" thickTop="1">
      <c r="B11" s="1">
        <f t="shared" si="1"/>
        <v>6</v>
      </c>
      <c r="C11" s="30" t="s">
        <v>38</v>
      </c>
      <c r="D11" s="31">
        <v>0.1</v>
      </c>
      <c r="E11" s="32"/>
      <c r="F11" s="32"/>
      <c r="H11" s="69">
        <f t="shared" si="7"/>
        <v>5</v>
      </c>
      <c r="I11" s="70">
        <v>1</v>
      </c>
      <c r="J11" s="71">
        <v>98000</v>
      </c>
      <c r="K11" s="72">
        <f t="shared" si="0"/>
        <v>3270</v>
      </c>
      <c r="L11" s="73">
        <f>N10</f>
        <v>93000</v>
      </c>
      <c r="M11" s="38" t="s">
        <v>34</v>
      </c>
      <c r="N11" s="74">
        <v>101000</v>
      </c>
      <c r="O11" s="75">
        <f t="shared" si="2"/>
        <v>9633.4</v>
      </c>
      <c r="P11" s="76">
        <f t="shared" si="3"/>
        <v>4816.7</v>
      </c>
      <c r="Q11" s="77">
        <f t="shared" si="4"/>
        <v>1548.4000000000015</v>
      </c>
      <c r="R11" s="78">
        <f t="shared" si="4"/>
        <v>774.20000000000073</v>
      </c>
      <c r="S11" s="77">
        <f t="shared" si="5"/>
        <v>11181.800000000001</v>
      </c>
      <c r="T11" s="76">
        <f t="shared" si="6"/>
        <v>5590.9000000000005</v>
      </c>
      <c r="U11" s="79">
        <f>J11*U6</f>
        <v>17818.36</v>
      </c>
      <c r="V11" s="80">
        <f>U11/2</f>
        <v>8909.18</v>
      </c>
    </row>
    <row r="12" spans="2:24" s="1" customFormat="1" ht="20.25" customHeight="1">
      <c r="B12" s="1">
        <f t="shared" si="1"/>
        <v>7</v>
      </c>
      <c r="C12" s="17" t="s">
        <v>39</v>
      </c>
      <c r="D12" s="18">
        <v>9.9000000000000005E-2</v>
      </c>
      <c r="E12" s="19"/>
      <c r="F12" s="19"/>
      <c r="H12" s="81">
        <f t="shared" si="7"/>
        <v>6</v>
      </c>
      <c r="I12" s="82">
        <v>2</v>
      </c>
      <c r="J12" s="83">
        <v>104000</v>
      </c>
      <c r="K12" s="84">
        <f t="shared" si="0"/>
        <v>3470</v>
      </c>
      <c r="L12" s="85">
        <v>101000</v>
      </c>
      <c r="M12" s="86" t="s">
        <v>34</v>
      </c>
      <c r="N12" s="87">
        <v>107000</v>
      </c>
      <c r="O12" s="51">
        <f t="shared" si="2"/>
        <v>10223.200000000001</v>
      </c>
      <c r="P12" s="52">
        <f t="shared" si="3"/>
        <v>5111.6000000000004</v>
      </c>
      <c r="Q12" s="53">
        <f t="shared" si="4"/>
        <v>1643.2000000000007</v>
      </c>
      <c r="R12" s="54">
        <f t="shared" si="4"/>
        <v>821.60000000000036</v>
      </c>
      <c r="S12" s="53">
        <f t="shared" si="5"/>
        <v>11866.400000000001</v>
      </c>
      <c r="T12" s="52">
        <f t="shared" si="6"/>
        <v>5933.2000000000007</v>
      </c>
      <c r="U12" s="88">
        <f>J12*U6</f>
        <v>18909.280000000002</v>
      </c>
      <c r="V12" s="89">
        <f t="shared" ref="V12:V40" si="8">U12/2</f>
        <v>9454.6400000000012</v>
      </c>
    </row>
    <row r="13" spans="2:24" s="1" customFormat="1" ht="20.25" customHeight="1">
      <c r="B13" s="1">
        <f t="shared" si="1"/>
        <v>8</v>
      </c>
      <c r="C13" s="30" t="s">
        <v>40</v>
      </c>
      <c r="D13" s="31">
        <v>9.9199999999999997E-2</v>
      </c>
      <c r="E13" s="32"/>
      <c r="F13" s="32"/>
      <c r="H13" s="33">
        <f t="shared" si="7"/>
        <v>7</v>
      </c>
      <c r="I13" s="34">
        <v>3</v>
      </c>
      <c r="J13" s="35">
        <v>110000</v>
      </c>
      <c r="K13" s="36">
        <f t="shared" si="0"/>
        <v>3670</v>
      </c>
      <c r="L13" s="90">
        <v>107000</v>
      </c>
      <c r="M13" s="56" t="s">
        <v>34</v>
      </c>
      <c r="N13" s="91">
        <v>114000</v>
      </c>
      <c r="O13" s="40">
        <f t="shared" si="2"/>
        <v>10813</v>
      </c>
      <c r="P13" s="41">
        <f t="shared" si="3"/>
        <v>5406.5</v>
      </c>
      <c r="Q13" s="42">
        <f t="shared" si="4"/>
        <v>1738</v>
      </c>
      <c r="R13" s="43">
        <f t="shared" si="4"/>
        <v>869</v>
      </c>
      <c r="S13" s="42">
        <f t="shared" si="5"/>
        <v>12551</v>
      </c>
      <c r="T13" s="41">
        <f t="shared" si="6"/>
        <v>6275.5</v>
      </c>
      <c r="U13" s="92">
        <f>J13*U6</f>
        <v>20000.2</v>
      </c>
      <c r="V13" s="93">
        <f t="shared" si="8"/>
        <v>10000.1</v>
      </c>
    </row>
    <row r="14" spans="2:24" s="1" customFormat="1" ht="20.25" customHeight="1">
      <c r="B14" s="1">
        <f t="shared" si="1"/>
        <v>9</v>
      </c>
      <c r="C14" s="17" t="s">
        <v>41</v>
      </c>
      <c r="D14" s="18">
        <v>9.9400000000000002E-2</v>
      </c>
      <c r="E14" s="19"/>
      <c r="F14" s="19"/>
      <c r="H14" s="81">
        <f t="shared" si="7"/>
        <v>8</v>
      </c>
      <c r="I14" s="82">
        <v>4</v>
      </c>
      <c r="J14" s="94">
        <v>118000</v>
      </c>
      <c r="K14" s="95">
        <f t="shared" si="0"/>
        <v>3930</v>
      </c>
      <c r="L14" s="96">
        <v>114000</v>
      </c>
      <c r="M14" s="86" t="s">
        <v>34</v>
      </c>
      <c r="N14" s="97">
        <v>122000</v>
      </c>
      <c r="O14" s="51">
        <f t="shared" si="2"/>
        <v>11599.4</v>
      </c>
      <c r="P14" s="52">
        <f t="shared" si="3"/>
        <v>5799.7</v>
      </c>
      <c r="Q14" s="53">
        <f t="shared" si="4"/>
        <v>1864.4000000000015</v>
      </c>
      <c r="R14" s="54">
        <f t="shared" si="4"/>
        <v>932.20000000000073</v>
      </c>
      <c r="S14" s="53">
        <f t="shared" si="5"/>
        <v>13463.800000000001</v>
      </c>
      <c r="T14" s="52">
        <f t="shared" si="6"/>
        <v>6731.9000000000005</v>
      </c>
      <c r="U14" s="98">
        <f>J14*U6</f>
        <v>21454.760000000002</v>
      </c>
      <c r="V14" s="99">
        <f t="shared" si="8"/>
        <v>10727.380000000001</v>
      </c>
    </row>
    <row r="15" spans="2:24" s="1" customFormat="1" ht="20.25" customHeight="1">
      <c r="B15" s="100">
        <f t="shared" si="1"/>
        <v>10</v>
      </c>
      <c r="C15" s="30" t="s">
        <v>42</v>
      </c>
      <c r="D15" s="31">
        <v>9.9400000000000002E-2</v>
      </c>
      <c r="E15" s="32"/>
      <c r="F15" s="32"/>
      <c r="H15" s="33">
        <f t="shared" si="7"/>
        <v>9</v>
      </c>
      <c r="I15" s="34">
        <v>5</v>
      </c>
      <c r="J15" s="35">
        <v>126000</v>
      </c>
      <c r="K15" s="36">
        <f t="shared" si="0"/>
        <v>4200</v>
      </c>
      <c r="L15" s="90">
        <v>122000</v>
      </c>
      <c r="M15" s="56" t="s">
        <v>34</v>
      </c>
      <c r="N15" s="91">
        <v>130000</v>
      </c>
      <c r="O15" s="40">
        <f t="shared" si="2"/>
        <v>12385.8</v>
      </c>
      <c r="P15" s="41">
        <f t="shared" si="3"/>
        <v>6192.9</v>
      </c>
      <c r="Q15" s="42">
        <f t="shared" si="4"/>
        <v>1990.8000000000011</v>
      </c>
      <c r="R15" s="43">
        <f t="shared" si="4"/>
        <v>995.40000000000055</v>
      </c>
      <c r="S15" s="42">
        <f t="shared" si="5"/>
        <v>14376.6</v>
      </c>
      <c r="T15" s="41">
        <f t="shared" si="6"/>
        <v>7188.3</v>
      </c>
      <c r="U15" s="92">
        <f>J15*U6</f>
        <v>22909.32</v>
      </c>
      <c r="V15" s="93">
        <f>U15/2</f>
        <v>11454.66</v>
      </c>
    </row>
    <row r="16" spans="2:24" s="1" customFormat="1" ht="20.25" customHeight="1">
      <c r="B16" s="1">
        <f t="shared" si="1"/>
        <v>11</v>
      </c>
      <c r="C16" s="17" t="s">
        <v>43</v>
      </c>
      <c r="D16" s="18">
        <v>9.9099999999999994E-2</v>
      </c>
      <c r="E16" s="19"/>
      <c r="F16" s="19"/>
      <c r="H16" s="81">
        <f t="shared" si="7"/>
        <v>10</v>
      </c>
      <c r="I16" s="82">
        <v>6</v>
      </c>
      <c r="J16" s="83">
        <v>134000</v>
      </c>
      <c r="K16" s="84">
        <f t="shared" si="0"/>
        <v>4470</v>
      </c>
      <c r="L16" s="85">
        <v>130000</v>
      </c>
      <c r="M16" s="86" t="s">
        <v>34</v>
      </c>
      <c r="N16" s="87">
        <v>138000</v>
      </c>
      <c r="O16" s="51">
        <f t="shared" si="2"/>
        <v>13172.199999999999</v>
      </c>
      <c r="P16" s="52">
        <f t="shared" si="3"/>
        <v>6586.0999999999995</v>
      </c>
      <c r="Q16" s="53">
        <f t="shared" si="4"/>
        <v>2117.2000000000025</v>
      </c>
      <c r="R16" s="54">
        <f t="shared" si="4"/>
        <v>1058.6000000000013</v>
      </c>
      <c r="S16" s="53">
        <f t="shared" si="5"/>
        <v>15289.400000000001</v>
      </c>
      <c r="T16" s="52">
        <f t="shared" si="6"/>
        <v>7644.7000000000007</v>
      </c>
      <c r="U16" s="88">
        <f>J16*U6</f>
        <v>24363.88</v>
      </c>
      <c r="V16" s="89">
        <f t="shared" si="8"/>
        <v>12181.94</v>
      </c>
    </row>
    <row r="17" spans="2:22" s="1" customFormat="1" ht="20.25" customHeight="1">
      <c r="B17" s="1">
        <f t="shared" si="1"/>
        <v>12</v>
      </c>
      <c r="C17" s="30" t="s">
        <v>44</v>
      </c>
      <c r="D17" s="31">
        <v>9.9299999999999999E-2</v>
      </c>
      <c r="E17" s="32"/>
      <c r="F17" s="32"/>
      <c r="H17" s="33">
        <f t="shared" si="7"/>
        <v>11</v>
      </c>
      <c r="I17" s="34">
        <v>7</v>
      </c>
      <c r="J17" s="35">
        <v>142000</v>
      </c>
      <c r="K17" s="36">
        <f t="shared" si="0"/>
        <v>4730</v>
      </c>
      <c r="L17" s="90">
        <v>138000</v>
      </c>
      <c r="M17" s="56" t="s">
        <v>34</v>
      </c>
      <c r="N17" s="91">
        <v>146000</v>
      </c>
      <c r="O17" s="40">
        <f t="shared" si="2"/>
        <v>13958.6</v>
      </c>
      <c r="P17" s="41">
        <f t="shared" si="3"/>
        <v>6979.3</v>
      </c>
      <c r="Q17" s="42">
        <f t="shared" si="4"/>
        <v>2243.6000000000004</v>
      </c>
      <c r="R17" s="43">
        <f t="shared" si="4"/>
        <v>1121.8000000000002</v>
      </c>
      <c r="S17" s="42">
        <f t="shared" si="5"/>
        <v>16202.2</v>
      </c>
      <c r="T17" s="41">
        <f t="shared" si="6"/>
        <v>8101.1</v>
      </c>
      <c r="U17" s="92">
        <f>J17*U6</f>
        <v>25818.440000000002</v>
      </c>
      <c r="V17" s="93">
        <f t="shared" si="8"/>
        <v>12909.220000000001</v>
      </c>
    </row>
    <row r="18" spans="2:22" s="1" customFormat="1" ht="20.25" customHeight="1">
      <c r="B18" s="1">
        <f t="shared" si="1"/>
        <v>13</v>
      </c>
      <c r="C18" s="17" t="s">
        <v>45</v>
      </c>
      <c r="D18" s="18">
        <v>9.9599999999999994E-2</v>
      </c>
      <c r="E18" s="19"/>
      <c r="F18" s="19"/>
      <c r="H18" s="81">
        <f t="shared" si="7"/>
        <v>12</v>
      </c>
      <c r="I18" s="82">
        <v>8</v>
      </c>
      <c r="J18" s="83">
        <v>150000</v>
      </c>
      <c r="K18" s="84">
        <f t="shared" si="0"/>
        <v>5000</v>
      </c>
      <c r="L18" s="85">
        <v>146000</v>
      </c>
      <c r="M18" s="86" t="s">
        <v>34</v>
      </c>
      <c r="N18" s="87">
        <v>155000</v>
      </c>
      <c r="O18" s="51">
        <f t="shared" si="2"/>
        <v>14745</v>
      </c>
      <c r="P18" s="52">
        <f t="shared" si="3"/>
        <v>7372.5</v>
      </c>
      <c r="Q18" s="53">
        <f t="shared" si="4"/>
        <v>2370</v>
      </c>
      <c r="R18" s="54">
        <f t="shared" si="4"/>
        <v>1185</v>
      </c>
      <c r="S18" s="53">
        <f t="shared" si="5"/>
        <v>17115</v>
      </c>
      <c r="T18" s="52">
        <f t="shared" si="6"/>
        <v>8557.5</v>
      </c>
      <c r="U18" s="88">
        <f>J18*U6</f>
        <v>27273</v>
      </c>
      <c r="V18" s="89">
        <f t="shared" si="8"/>
        <v>13636.5</v>
      </c>
    </row>
    <row r="19" spans="2:22" s="1" customFormat="1" ht="20.25" customHeight="1">
      <c r="B19" s="1">
        <f t="shared" si="1"/>
        <v>14</v>
      </c>
      <c r="C19" s="30" t="s">
        <v>46</v>
      </c>
      <c r="D19" s="31">
        <v>9.9699999999999997E-2</v>
      </c>
      <c r="E19" s="32"/>
      <c r="F19" s="32"/>
      <c r="H19" s="33">
        <f t="shared" si="7"/>
        <v>13</v>
      </c>
      <c r="I19" s="34">
        <v>9</v>
      </c>
      <c r="J19" s="35">
        <v>160000</v>
      </c>
      <c r="K19" s="36">
        <f t="shared" si="0"/>
        <v>5330</v>
      </c>
      <c r="L19" s="90">
        <v>155000</v>
      </c>
      <c r="M19" s="56" t="s">
        <v>34</v>
      </c>
      <c r="N19" s="91">
        <v>165000</v>
      </c>
      <c r="O19" s="40">
        <f t="shared" si="2"/>
        <v>15728</v>
      </c>
      <c r="P19" s="41">
        <f t="shared" si="3"/>
        <v>7864</v>
      </c>
      <c r="Q19" s="42">
        <f t="shared" si="4"/>
        <v>2528</v>
      </c>
      <c r="R19" s="43">
        <f t="shared" si="4"/>
        <v>1264</v>
      </c>
      <c r="S19" s="42">
        <f t="shared" si="5"/>
        <v>18256</v>
      </c>
      <c r="T19" s="41">
        <f t="shared" si="6"/>
        <v>9128</v>
      </c>
      <c r="U19" s="92">
        <f>J19*U6</f>
        <v>29091.200000000001</v>
      </c>
      <c r="V19" s="93">
        <f t="shared" si="8"/>
        <v>14545.6</v>
      </c>
    </row>
    <row r="20" spans="2:22" s="1" customFormat="1" ht="20.25" customHeight="1">
      <c r="B20" s="1">
        <f t="shared" si="1"/>
        <v>15</v>
      </c>
      <c r="C20" s="17" t="s">
        <v>47</v>
      </c>
      <c r="D20" s="18">
        <v>9.7900000000000001E-2</v>
      </c>
      <c r="E20" s="19"/>
      <c r="F20" s="19"/>
      <c r="H20" s="81">
        <f t="shared" si="7"/>
        <v>14</v>
      </c>
      <c r="I20" s="82">
        <v>10</v>
      </c>
      <c r="J20" s="101">
        <v>170000</v>
      </c>
      <c r="K20" s="102">
        <f t="shared" si="0"/>
        <v>5670</v>
      </c>
      <c r="L20" s="103">
        <v>165000</v>
      </c>
      <c r="M20" s="86" t="s">
        <v>34</v>
      </c>
      <c r="N20" s="104">
        <v>175000</v>
      </c>
      <c r="O20" s="51">
        <f t="shared" si="2"/>
        <v>16711</v>
      </c>
      <c r="P20" s="52">
        <f t="shared" si="3"/>
        <v>8355.5</v>
      </c>
      <c r="Q20" s="53">
        <f t="shared" si="4"/>
        <v>2686</v>
      </c>
      <c r="R20" s="54">
        <f t="shared" si="4"/>
        <v>1343</v>
      </c>
      <c r="S20" s="53">
        <f t="shared" si="5"/>
        <v>19397</v>
      </c>
      <c r="T20" s="52">
        <f t="shared" si="6"/>
        <v>9698.5</v>
      </c>
      <c r="U20" s="105">
        <f>J20*U6</f>
        <v>30909.4</v>
      </c>
      <c r="V20" s="106">
        <f t="shared" si="8"/>
        <v>15454.7</v>
      </c>
    </row>
    <row r="21" spans="2:22" s="1" customFormat="1" ht="20.25" customHeight="1">
      <c r="B21" s="1">
        <f t="shared" si="1"/>
        <v>16</v>
      </c>
      <c r="C21" s="30" t="s">
        <v>7</v>
      </c>
      <c r="D21" s="31">
        <v>9.8299999999999998E-2</v>
      </c>
      <c r="E21" s="32"/>
      <c r="F21" s="32"/>
      <c r="H21" s="33">
        <f t="shared" si="7"/>
        <v>15</v>
      </c>
      <c r="I21" s="34">
        <v>11</v>
      </c>
      <c r="J21" s="35">
        <v>180000</v>
      </c>
      <c r="K21" s="36">
        <f t="shared" si="0"/>
        <v>6000</v>
      </c>
      <c r="L21" s="90">
        <v>175000</v>
      </c>
      <c r="M21" s="56" t="s">
        <v>34</v>
      </c>
      <c r="N21" s="91">
        <v>185000</v>
      </c>
      <c r="O21" s="40">
        <f t="shared" si="2"/>
        <v>17694</v>
      </c>
      <c r="P21" s="41">
        <f t="shared" si="3"/>
        <v>8847</v>
      </c>
      <c r="Q21" s="42">
        <f t="shared" si="4"/>
        <v>2844</v>
      </c>
      <c r="R21" s="43">
        <f t="shared" si="4"/>
        <v>1422</v>
      </c>
      <c r="S21" s="42">
        <f t="shared" si="5"/>
        <v>20538</v>
      </c>
      <c r="T21" s="41">
        <f t="shared" si="6"/>
        <v>10269</v>
      </c>
      <c r="U21" s="92">
        <f>J21*U6</f>
        <v>32727.600000000002</v>
      </c>
      <c r="V21" s="93">
        <f t="shared" si="8"/>
        <v>16363.800000000001</v>
      </c>
    </row>
    <row r="22" spans="2:22" s="1" customFormat="1" ht="20.25" customHeight="1">
      <c r="B22" s="1">
        <f t="shared" si="1"/>
        <v>17</v>
      </c>
      <c r="C22" s="17" t="s">
        <v>48</v>
      </c>
      <c r="D22" s="18">
        <v>9.9900000000000003E-2</v>
      </c>
      <c r="E22" s="19"/>
      <c r="F22" s="19"/>
      <c r="H22" s="81">
        <f t="shared" si="7"/>
        <v>16</v>
      </c>
      <c r="I22" s="82">
        <v>12</v>
      </c>
      <c r="J22" s="83">
        <v>190000</v>
      </c>
      <c r="K22" s="84">
        <f t="shared" si="0"/>
        <v>6330</v>
      </c>
      <c r="L22" s="85">
        <v>185000</v>
      </c>
      <c r="M22" s="86" t="s">
        <v>34</v>
      </c>
      <c r="N22" s="87">
        <v>195000</v>
      </c>
      <c r="O22" s="51">
        <f t="shared" si="2"/>
        <v>18677</v>
      </c>
      <c r="P22" s="52">
        <f t="shared" si="3"/>
        <v>9338.5</v>
      </c>
      <c r="Q22" s="53">
        <f t="shared" si="4"/>
        <v>3002</v>
      </c>
      <c r="R22" s="54">
        <f t="shared" si="4"/>
        <v>1501</v>
      </c>
      <c r="S22" s="53">
        <f t="shared" si="5"/>
        <v>21679</v>
      </c>
      <c r="T22" s="52">
        <f t="shared" si="6"/>
        <v>10839.5</v>
      </c>
      <c r="U22" s="88">
        <f>J22*U6</f>
        <v>34545.800000000003</v>
      </c>
      <c r="V22" s="89">
        <f t="shared" si="8"/>
        <v>17272.900000000001</v>
      </c>
    </row>
    <row r="23" spans="2:22" s="1" customFormat="1" ht="20.25" customHeight="1">
      <c r="B23" s="100">
        <f t="shared" si="1"/>
        <v>18</v>
      </c>
      <c r="C23" s="30" t="s">
        <v>49</v>
      </c>
      <c r="D23" s="31">
        <v>9.9299999999999999E-2</v>
      </c>
      <c r="E23" s="32"/>
      <c r="F23" s="32"/>
      <c r="H23" s="33">
        <f t="shared" si="7"/>
        <v>17</v>
      </c>
      <c r="I23" s="34">
        <v>13</v>
      </c>
      <c r="J23" s="35">
        <v>200000</v>
      </c>
      <c r="K23" s="36">
        <f t="shared" si="0"/>
        <v>6670</v>
      </c>
      <c r="L23" s="90">
        <v>195000</v>
      </c>
      <c r="M23" s="56" t="s">
        <v>34</v>
      </c>
      <c r="N23" s="91">
        <v>210000</v>
      </c>
      <c r="O23" s="40">
        <f t="shared" si="2"/>
        <v>19660</v>
      </c>
      <c r="P23" s="41">
        <f t="shared" si="3"/>
        <v>9830</v>
      </c>
      <c r="Q23" s="42">
        <f t="shared" si="4"/>
        <v>3160</v>
      </c>
      <c r="R23" s="43">
        <f t="shared" si="4"/>
        <v>1580</v>
      </c>
      <c r="S23" s="42">
        <f t="shared" si="5"/>
        <v>22820</v>
      </c>
      <c r="T23" s="41">
        <f t="shared" si="6"/>
        <v>11410</v>
      </c>
      <c r="U23" s="92">
        <f>J23*U6</f>
        <v>36364</v>
      </c>
      <c r="V23" s="93">
        <f t="shared" si="8"/>
        <v>18182</v>
      </c>
    </row>
    <row r="24" spans="2:22" s="1" customFormat="1" ht="20.25" customHeight="1">
      <c r="B24" s="1">
        <f t="shared" si="1"/>
        <v>19</v>
      </c>
      <c r="C24" s="17" t="s">
        <v>50</v>
      </c>
      <c r="D24" s="18">
        <v>0.1</v>
      </c>
      <c r="E24" s="19"/>
      <c r="F24" s="19"/>
      <c r="H24" s="81">
        <f t="shared" si="7"/>
        <v>18</v>
      </c>
      <c r="I24" s="82">
        <v>14</v>
      </c>
      <c r="J24" s="83">
        <v>220000</v>
      </c>
      <c r="K24" s="84">
        <f t="shared" si="0"/>
        <v>7330</v>
      </c>
      <c r="L24" s="85">
        <v>210000</v>
      </c>
      <c r="M24" s="86" t="s">
        <v>34</v>
      </c>
      <c r="N24" s="87">
        <v>230000</v>
      </c>
      <c r="O24" s="51">
        <f t="shared" si="2"/>
        <v>21626</v>
      </c>
      <c r="P24" s="52">
        <f t="shared" si="3"/>
        <v>10813</v>
      </c>
      <c r="Q24" s="53">
        <f t="shared" si="4"/>
        <v>3476</v>
      </c>
      <c r="R24" s="54">
        <f t="shared" si="4"/>
        <v>1738</v>
      </c>
      <c r="S24" s="53">
        <f t="shared" si="5"/>
        <v>25102</v>
      </c>
      <c r="T24" s="52">
        <f t="shared" si="6"/>
        <v>12551</v>
      </c>
      <c r="U24" s="88">
        <f>J24*U6</f>
        <v>40000.400000000001</v>
      </c>
      <c r="V24" s="89">
        <f t="shared" si="8"/>
        <v>20000.2</v>
      </c>
    </row>
    <row r="25" spans="2:22" s="1" customFormat="1" ht="20.25" customHeight="1">
      <c r="B25" s="100">
        <f t="shared" si="1"/>
        <v>20</v>
      </c>
      <c r="C25" s="30" t="s">
        <v>51</v>
      </c>
      <c r="D25" s="31">
        <v>9.8799999999999999E-2</v>
      </c>
      <c r="E25" s="32"/>
      <c r="F25" s="32"/>
      <c r="H25" s="33">
        <f t="shared" si="7"/>
        <v>19</v>
      </c>
      <c r="I25" s="34">
        <v>15</v>
      </c>
      <c r="J25" s="35">
        <v>240000</v>
      </c>
      <c r="K25" s="36">
        <f t="shared" si="0"/>
        <v>8000</v>
      </c>
      <c r="L25" s="90">
        <v>230000</v>
      </c>
      <c r="M25" s="56" t="s">
        <v>34</v>
      </c>
      <c r="N25" s="91">
        <v>250000</v>
      </c>
      <c r="O25" s="40">
        <f t="shared" si="2"/>
        <v>23592</v>
      </c>
      <c r="P25" s="41">
        <f t="shared" si="3"/>
        <v>11796</v>
      </c>
      <c r="Q25" s="42">
        <f t="shared" si="4"/>
        <v>3792</v>
      </c>
      <c r="R25" s="43">
        <f t="shared" si="4"/>
        <v>1896</v>
      </c>
      <c r="S25" s="42">
        <f t="shared" si="5"/>
        <v>27384</v>
      </c>
      <c r="T25" s="41">
        <f t="shared" si="6"/>
        <v>13692</v>
      </c>
      <c r="U25" s="92">
        <f>J25*U6</f>
        <v>43636.800000000003</v>
      </c>
      <c r="V25" s="93">
        <f t="shared" si="8"/>
        <v>21818.400000000001</v>
      </c>
    </row>
    <row r="26" spans="2:22" s="1" customFormat="1" ht="20.25" customHeight="1">
      <c r="B26" s="1">
        <f t="shared" si="1"/>
        <v>21</v>
      </c>
      <c r="C26" s="17" t="s">
        <v>52</v>
      </c>
      <c r="D26" s="18">
        <v>9.9299999999999999E-2</v>
      </c>
      <c r="E26" s="19"/>
      <c r="F26" s="19"/>
      <c r="H26" s="81">
        <f t="shared" si="7"/>
        <v>20</v>
      </c>
      <c r="I26" s="82">
        <v>16</v>
      </c>
      <c r="J26" s="83">
        <v>260000</v>
      </c>
      <c r="K26" s="84">
        <f t="shared" si="0"/>
        <v>8670</v>
      </c>
      <c r="L26" s="85">
        <v>250000</v>
      </c>
      <c r="M26" s="86" t="s">
        <v>34</v>
      </c>
      <c r="N26" s="87">
        <v>270000</v>
      </c>
      <c r="O26" s="51">
        <f t="shared" si="2"/>
        <v>25558</v>
      </c>
      <c r="P26" s="52">
        <f t="shared" si="3"/>
        <v>12779</v>
      </c>
      <c r="Q26" s="53">
        <f t="shared" si="4"/>
        <v>4108</v>
      </c>
      <c r="R26" s="54">
        <f t="shared" si="4"/>
        <v>2054</v>
      </c>
      <c r="S26" s="53">
        <f t="shared" si="5"/>
        <v>29666</v>
      </c>
      <c r="T26" s="52">
        <f t="shared" si="6"/>
        <v>14833</v>
      </c>
      <c r="U26" s="88">
        <f>J26*U6</f>
        <v>47273.200000000004</v>
      </c>
      <c r="V26" s="89">
        <f t="shared" si="8"/>
        <v>23636.600000000002</v>
      </c>
    </row>
    <row r="27" spans="2:22" s="1" customFormat="1" ht="20.25" customHeight="1">
      <c r="B27" s="1">
        <f t="shared" si="1"/>
        <v>22</v>
      </c>
      <c r="C27" s="30" t="s">
        <v>53</v>
      </c>
      <c r="D27" s="31">
        <v>9.8900000000000002E-2</v>
      </c>
      <c r="E27" s="32"/>
      <c r="F27" s="32"/>
      <c r="H27" s="33">
        <f t="shared" si="7"/>
        <v>21</v>
      </c>
      <c r="I27" s="34">
        <v>17</v>
      </c>
      <c r="J27" s="35">
        <v>280000</v>
      </c>
      <c r="K27" s="36">
        <f t="shared" si="0"/>
        <v>9330</v>
      </c>
      <c r="L27" s="90">
        <v>270000</v>
      </c>
      <c r="M27" s="56" t="s">
        <v>34</v>
      </c>
      <c r="N27" s="91">
        <v>290000</v>
      </c>
      <c r="O27" s="40">
        <f t="shared" si="2"/>
        <v>27524</v>
      </c>
      <c r="P27" s="41">
        <f t="shared" si="3"/>
        <v>13762</v>
      </c>
      <c r="Q27" s="42">
        <f t="shared" si="4"/>
        <v>4424.0000000000036</v>
      </c>
      <c r="R27" s="43">
        <f t="shared" si="4"/>
        <v>2212.0000000000018</v>
      </c>
      <c r="S27" s="42">
        <f t="shared" si="5"/>
        <v>31948.000000000004</v>
      </c>
      <c r="T27" s="41">
        <f t="shared" si="6"/>
        <v>15974.000000000002</v>
      </c>
      <c r="U27" s="92">
        <f>J27*U6</f>
        <v>50909.600000000006</v>
      </c>
      <c r="V27" s="93">
        <f t="shared" si="8"/>
        <v>25454.800000000003</v>
      </c>
    </row>
    <row r="28" spans="2:22" s="1" customFormat="1" ht="20.25" customHeight="1">
      <c r="B28" s="1">
        <f t="shared" si="1"/>
        <v>23</v>
      </c>
      <c r="C28" s="17" t="s">
        <v>54</v>
      </c>
      <c r="D28" s="18">
        <v>9.9699999999999997E-2</v>
      </c>
      <c r="E28" s="19"/>
      <c r="F28" s="19"/>
      <c r="H28" s="81">
        <f t="shared" si="7"/>
        <v>22</v>
      </c>
      <c r="I28" s="82">
        <v>18</v>
      </c>
      <c r="J28" s="83">
        <v>300000</v>
      </c>
      <c r="K28" s="84">
        <f t="shared" si="0"/>
        <v>10000</v>
      </c>
      <c r="L28" s="85">
        <v>290000</v>
      </c>
      <c r="M28" s="86" t="s">
        <v>34</v>
      </c>
      <c r="N28" s="87">
        <v>310000</v>
      </c>
      <c r="O28" s="51">
        <f t="shared" si="2"/>
        <v>29490</v>
      </c>
      <c r="P28" s="52">
        <f t="shared" si="3"/>
        <v>14745</v>
      </c>
      <c r="Q28" s="53">
        <f t="shared" si="4"/>
        <v>4740</v>
      </c>
      <c r="R28" s="54">
        <f t="shared" si="4"/>
        <v>2370</v>
      </c>
      <c r="S28" s="53">
        <f t="shared" si="5"/>
        <v>34230</v>
      </c>
      <c r="T28" s="52">
        <f t="shared" si="6"/>
        <v>17115</v>
      </c>
      <c r="U28" s="88">
        <f>J28*U6</f>
        <v>54546</v>
      </c>
      <c r="V28" s="89">
        <f t="shared" si="8"/>
        <v>27273</v>
      </c>
    </row>
    <row r="29" spans="2:22" s="1" customFormat="1" ht="20.25" customHeight="1">
      <c r="B29" s="1">
        <f t="shared" si="1"/>
        <v>24</v>
      </c>
      <c r="C29" s="30" t="s">
        <v>55</v>
      </c>
      <c r="D29" s="31">
        <v>9.9299999999999999E-2</v>
      </c>
      <c r="E29" s="32"/>
      <c r="F29" s="32"/>
      <c r="H29" s="33">
        <f t="shared" si="7"/>
        <v>23</v>
      </c>
      <c r="I29" s="34">
        <v>19</v>
      </c>
      <c r="J29" s="35">
        <v>320000</v>
      </c>
      <c r="K29" s="36">
        <f t="shared" si="0"/>
        <v>10670</v>
      </c>
      <c r="L29" s="90">
        <v>310000</v>
      </c>
      <c r="M29" s="56" t="s">
        <v>34</v>
      </c>
      <c r="N29" s="91">
        <v>330000</v>
      </c>
      <c r="O29" s="40">
        <f t="shared" si="2"/>
        <v>31456</v>
      </c>
      <c r="P29" s="41">
        <f t="shared" si="3"/>
        <v>15728</v>
      </c>
      <c r="Q29" s="42">
        <f t="shared" si="4"/>
        <v>5056</v>
      </c>
      <c r="R29" s="43">
        <f t="shared" si="4"/>
        <v>2528</v>
      </c>
      <c r="S29" s="42">
        <f t="shared" si="5"/>
        <v>36512</v>
      </c>
      <c r="T29" s="41">
        <f t="shared" si="6"/>
        <v>18256</v>
      </c>
      <c r="U29" s="92">
        <f>J29*U6</f>
        <v>58182.400000000001</v>
      </c>
      <c r="V29" s="93">
        <f t="shared" si="8"/>
        <v>29091.200000000001</v>
      </c>
    </row>
    <row r="30" spans="2:22" s="1" customFormat="1" ht="20.25" customHeight="1">
      <c r="B30" s="1">
        <f t="shared" si="1"/>
        <v>25</v>
      </c>
      <c r="C30" s="17" t="s">
        <v>56</v>
      </c>
      <c r="D30" s="18">
        <v>9.9900000000000003E-2</v>
      </c>
      <c r="E30" s="19"/>
      <c r="F30" s="19"/>
      <c r="H30" s="81">
        <f t="shared" si="7"/>
        <v>24</v>
      </c>
      <c r="I30" s="82">
        <v>20</v>
      </c>
      <c r="J30" s="83">
        <v>340000</v>
      </c>
      <c r="K30" s="84">
        <f t="shared" si="0"/>
        <v>11330</v>
      </c>
      <c r="L30" s="85">
        <v>330000</v>
      </c>
      <c r="M30" s="86" t="s">
        <v>34</v>
      </c>
      <c r="N30" s="87">
        <v>350000</v>
      </c>
      <c r="O30" s="51">
        <f t="shared" si="2"/>
        <v>33422</v>
      </c>
      <c r="P30" s="52">
        <f t="shared" si="3"/>
        <v>16711</v>
      </c>
      <c r="Q30" s="53">
        <f t="shared" si="4"/>
        <v>5372</v>
      </c>
      <c r="R30" s="54">
        <f t="shared" si="4"/>
        <v>2686</v>
      </c>
      <c r="S30" s="53">
        <f t="shared" si="5"/>
        <v>38794</v>
      </c>
      <c r="T30" s="52">
        <f t="shared" si="6"/>
        <v>19397</v>
      </c>
      <c r="U30" s="88">
        <f>J30*U6</f>
        <v>61818.8</v>
      </c>
      <c r="V30" s="89">
        <f t="shared" si="8"/>
        <v>30909.4</v>
      </c>
    </row>
    <row r="31" spans="2:22" s="1" customFormat="1" ht="20.25" customHeight="1">
      <c r="B31" s="1">
        <f t="shared" si="1"/>
        <v>26</v>
      </c>
      <c r="C31" s="30" t="s">
        <v>57</v>
      </c>
      <c r="D31" s="31">
        <v>0.1</v>
      </c>
      <c r="E31" s="32"/>
      <c r="F31" s="32"/>
      <c r="H31" s="33">
        <f t="shared" si="7"/>
        <v>25</v>
      </c>
      <c r="I31" s="34">
        <v>21</v>
      </c>
      <c r="J31" s="35">
        <v>360000</v>
      </c>
      <c r="K31" s="36">
        <f t="shared" si="0"/>
        <v>12000</v>
      </c>
      <c r="L31" s="90">
        <v>350000</v>
      </c>
      <c r="M31" s="56" t="s">
        <v>34</v>
      </c>
      <c r="N31" s="91">
        <v>370000</v>
      </c>
      <c r="O31" s="40">
        <f t="shared" si="2"/>
        <v>35388</v>
      </c>
      <c r="P31" s="41">
        <f t="shared" si="3"/>
        <v>17694</v>
      </c>
      <c r="Q31" s="42">
        <f t="shared" si="4"/>
        <v>5688</v>
      </c>
      <c r="R31" s="43">
        <f t="shared" si="4"/>
        <v>2844</v>
      </c>
      <c r="S31" s="42">
        <f t="shared" si="5"/>
        <v>41076</v>
      </c>
      <c r="T31" s="41">
        <f t="shared" si="6"/>
        <v>20538</v>
      </c>
      <c r="U31" s="92">
        <f>J31*U6</f>
        <v>65455.200000000004</v>
      </c>
      <c r="V31" s="93">
        <f t="shared" si="8"/>
        <v>32727.600000000002</v>
      </c>
    </row>
    <row r="32" spans="2:22" s="1" customFormat="1" ht="20.25" customHeight="1">
      <c r="B32" s="1">
        <f t="shared" si="1"/>
        <v>27</v>
      </c>
      <c r="C32" s="17" t="s">
        <v>58</v>
      </c>
      <c r="D32" s="18">
        <v>0.1007</v>
      </c>
      <c r="E32" s="19"/>
      <c r="F32" s="19"/>
      <c r="H32" s="81">
        <f t="shared" si="7"/>
        <v>26</v>
      </c>
      <c r="I32" s="82">
        <v>22</v>
      </c>
      <c r="J32" s="83">
        <v>380000</v>
      </c>
      <c r="K32" s="84">
        <f t="shared" si="0"/>
        <v>12670</v>
      </c>
      <c r="L32" s="85">
        <v>370000</v>
      </c>
      <c r="M32" s="86" t="s">
        <v>34</v>
      </c>
      <c r="N32" s="87">
        <v>395000</v>
      </c>
      <c r="O32" s="51">
        <f t="shared" si="2"/>
        <v>37354</v>
      </c>
      <c r="P32" s="52">
        <f t="shared" si="3"/>
        <v>18677</v>
      </c>
      <c r="Q32" s="53">
        <f t="shared" si="4"/>
        <v>6004</v>
      </c>
      <c r="R32" s="54">
        <f t="shared" si="4"/>
        <v>3002</v>
      </c>
      <c r="S32" s="53">
        <f t="shared" si="5"/>
        <v>43358</v>
      </c>
      <c r="T32" s="52">
        <f t="shared" si="6"/>
        <v>21679</v>
      </c>
      <c r="U32" s="88">
        <f>J32*U6</f>
        <v>69091.600000000006</v>
      </c>
      <c r="V32" s="89">
        <f t="shared" si="8"/>
        <v>34545.800000000003</v>
      </c>
    </row>
    <row r="33" spans="2:22" s="1" customFormat="1" ht="20.25" customHeight="1">
      <c r="B33" s="1">
        <f t="shared" si="1"/>
        <v>28</v>
      </c>
      <c r="C33" s="30" t="s">
        <v>59</v>
      </c>
      <c r="D33" s="31">
        <v>0.1007</v>
      </c>
      <c r="E33" s="32"/>
      <c r="F33" s="32"/>
      <c r="H33" s="33">
        <f t="shared" si="7"/>
        <v>27</v>
      </c>
      <c r="I33" s="34">
        <v>23</v>
      </c>
      <c r="J33" s="35">
        <v>410000</v>
      </c>
      <c r="K33" s="36">
        <f t="shared" si="0"/>
        <v>13670</v>
      </c>
      <c r="L33" s="90">
        <v>395000</v>
      </c>
      <c r="M33" s="56" t="s">
        <v>34</v>
      </c>
      <c r="N33" s="91">
        <v>425000</v>
      </c>
      <c r="O33" s="40">
        <f t="shared" si="2"/>
        <v>40303</v>
      </c>
      <c r="P33" s="41">
        <f t="shared" si="3"/>
        <v>20151.5</v>
      </c>
      <c r="Q33" s="42">
        <f t="shared" si="4"/>
        <v>6478</v>
      </c>
      <c r="R33" s="43">
        <f t="shared" si="4"/>
        <v>3239</v>
      </c>
      <c r="S33" s="42">
        <f t="shared" si="5"/>
        <v>46781</v>
      </c>
      <c r="T33" s="41">
        <f t="shared" si="6"/>
        <v>23390.5</v>
      </c>
      <c r="U33" s="92">
        <f>J33*U6</f>
        <v>74546.2</v>
      </c>
      <c r="V33" s="93">
        <f t="shared" si="8"/>
        <v>37273.1</v>
      </c>
    </row>
    <row r="34" spans="2:22" s="1" customFormat="1" ht="20.25" customHeight="1">
      <c r="B34" s="1">
        <f t="shared" si="1"/>
        <v>29</v>
      </c>
      <c r="C34" s="17" t="s">
        <v>60</v>
      </c>
      <c r="D34" s="18">
        <v>9.9699999999999997E-2</v>
      </c>
      <c r="E34" s="19"/>
      <c r="F34" s="19"/>
      <c r="H34" s="81">
        <f t="shared" si="7"/>
        <v>28</v>
      </c>
      <c r="I34" s="82">
        <v>24</v>
      </c>
      <c r="J34" s="83">
        <v>440000</v>
      </c>
      <c r="K34" s="84">
        <f t="shared" si="0"/>
        <v>14670</v>
      </c>
      <c r="L34" s="85">
        <v>425000</v>
      </c>
      <c r="M34" s="86" t="s">
        <v>34</v>
      </c>
      <c r="N34" s="87">
        <v>455000</v>
      </c>
      <c r="O34" s="51">
        <f t="shared" si="2"/>
        <v>43252</v>
      </c>
      <c r="P34" s="52">
        <f t="shared" si="3"/>
        <v>21626</v>
      </c>
      <c r="Q34" s="53">
        <f t="shared" si="4"/>
        <v>6952</v>
      </c>
      <c r="R34" s="54">
        <f t="shared" si="4"/>
        <v>3476</v>
      </c>
      <c r="S34" s="53">
        <f t="shared" si="5"/>
        <v>50204</v>
      </c>
      <c r="T34" s="52">
        <f t="shared" si="6"/>
        <v>25102</v>
      </c>
      <c r="U34" s="88">
        <f>J34*U6</f>
        <v>80000.800000000003</v>
      </c>
      <c r="V34" s="89">
        <f t="shared" si="8"/>
        <v>40000.400000000001</v>
      </c>
    </row>
    <row r="35" spans="2:22" s="1" customFormat="1" ht="20.25" customHeight="1">
      <c r="B35" s="1">
        <f t="shared" si="1"/>
        <v>30</v>
      </c>
      <c r="C35" s="30" t="s">
        <v>61</v>
      </c>
      <c r="D35" s="31">
        <v>0.1</v>
      </c>
      <c r="E35" s="32"/>
      <c r="F35" s="32"/>
      <c r="H35" s="107">
        <f t="shared" si="7"/>
        <v>29</v>
      </c>
      <c r="I35" s="108">
        <v>25</v>
      </c>
      <c r="J35" s="109">
        <v>470000</v>
      </c>
      <c r="K35" s="110">
        <f t="shared" si="0"/>
        <v>15670</v>
      </c>
      <c r="L35" s="111">
        <v>455000</v>
      </c>
      <c r="M35" s="56" t="s">
        <v>34</v>
      </c>
      <c r="N35" s="112">
        <v>485000</v>
      </c>
      <c r="O35" s="113">
        <f t="shared" si="2"/>
        <v>46201</v>
      </c>
      <c r="P35" s="114">
        <f t="shared" si="3"/>
        <v>23100.5</v>
      </c>
      <c r="Q35" s="115">
        <f t="shared" si="4"/>
        <v>7426</v>
      </c>
      <c r="R35" s="116">
        <f t="shared" si="4"/>
        <v>3713</v>
      </c>
      <c r="S35" s="115">
        <f t="shared" si="5"/>
        <v>53627</v>
      </c>
      <c r="T35" s="114">
        <f t="shared" si="6"/>
        <v>26813.5</v>
      </c>
      <c r="U35" s="117">
        <f>J35*U6</f>
        <v>85455.400000000009</v>
      </c>
      <c r="V35" s="118">
        <f t="shared" si="8"/>
        <v>42727.700000000004</v>
      </c>
    </row>
    <row r="36" spans="2:22" s="1" customFormat="1" ht="20.25" customHeight="1">
      <c r="B36" s="1">
        <f t="shared" si="1"/>
        <v>31</v>
      </c>
      <c r="C36" s="17" t="s">
        <v>62</v>
      </c>
      <c r="D36" s="18">
        <v>9.9599999999999994E-2</v>
      </c>
      <c r="E36" s="19"/>
      <c r="F36" s="19"/>
      <c r="H36" s="81">
        <f t="shared" si="7"/>
        <v>30</v>
      </c>
      <c r="I36" s="82">
        <v>26</v>
      </c>
      <c r="J36" s="83">
        <v>500000</v>
      </c>
      <c r="K36" s="84">
        <f t="shared" si="0"/>
        <v>16670</v>
      </c>
      <c r="L36" s="85">
        <v>485000</v>
      </c>
      <c r="M36" s="86" t="s">
        <v>34</v>
      </c>
      <c r="N36" s="87">
        <v>515000</v>
      </c>
      <c r="O36" s="51">
        <f t="shared" si="2"/>
        <v>49150</v>
      </c>
      <c r="P36" s="52">
        <f t="shared" si="3"/>
        <v>24575</v>
      </c>
      <c r="Q36" s="53">
        <f t="shared" si="4"/>
        <v>7900</v>
      </c>
      <c r="R36" s="54">
        <f t="shared" si="4"/>
        <v>3950</v>
      </c>
      <c r="S36" s="53">
        <f t="shared" si="5"/>
        <v>57050</v>
      </c>
      <c r="T36" s="52">
        <f t="shared" si="6"/>
        <v>28525</v>
      </c>
      <c r="U36" s="88">
        <f>J36*U6</f>
        <v>90910</v>
      </c>
      <c r="V36" s="89">
        <f t="shared" si="8"/>
        <v>45455</v>
      </c>
    </row>
    <row r="37" spans="2:22" s="1" customFormat="1" ht="20.25" customHeight="1">
      <c r="B37" s="1">
        <f t="shared" si="1"/>
        <v>32</v>
      </c>
      <c r="C37" s="30" t="s">
        <v>63</v>
      </c>
      <c r="D37" s="31">
        <v>0.1009</v>
      </c>
      <c r="E37" s="32"/>
      <c r="F37" s="32"/>
      <c r="H37" s="33">
        <f t="shared" si="7"/>
        <v>31</v>
      </c>
      <c r="I37" s="34">
        <v>27</v>
      </c>
      <c r="J37" s="35">
        <v>530000</v>
      </c>
      <c r="K37" s="36">
        <f t="shared" si="0"/>
        <v>17670</v>
      </c>
      <c r="L37" s="90">
        <v>515000</v>
      </c>
      <c r="M37" s="56" t="s">
        <v>34</v>
      </c>
      <c r="N37" s="91">
        <v>545000</v>
      </c>
      <c r="O37" s="40">
        <f t="shared" si="2"/>
        <v>52099</v>
      </c>
      <c r="P37" s="41">
        <f t="shared" si="3"/>
        <v>26049.5</v>
      </c>
      <c r="Q37" s="42">
        <f t="shared" si="4"/>
        <v>8374.0000000000073</v>
      </c>
      <c r="R37" s="43">
        <f t="shared" si="4"/>
        <v>4187.0000000000036</v>
      </c>
      <c r="S37" s="42">
        <f t="shared" si="5"/>
        <v>60473.000000000007</v>
      </c>
      <c r="T37" s="41">
        <f t="shared" si="6"/>
        <v>30236.500000000004</v>
      </c>
      <c r="U37" s="92">
        <f>J37*U6</f>
        <v>96364.6</v>
      </c>
      <c r="V37" s="93">
        <f t="shared" si="8"/>
        <v>48182.3</v>
      </c>
    </row>
    <row r="38" spans="2:22" s="1" customFormat="1" ht="20.25" customHeight="1">
      <c r="B38" s="1">
        <f t="shared" si="1"/>
        <v>33</v>
      </c>
      <c r="C38" s="17" t="s">
        <v>64</v>
      </c>
      <c r="D38" s="18">
        <v>0.10100000000000001</v>
      </c>
      <c r="E38" s="19"/>
      <c r="F38" s="19"/>
      <c r="H38" s="81">
        <f t="shared" si="7"/>
        <v>32</v>
      </c>
      <c r="I38" s="82">
        <v>28</v>
      </c>
      <c r="J38" s="83">
        <v>560000</v>
      </c>
      <c r="K38" s="84">
        <f t="shared" si="0"/>
        <v>18670</v>
      </c>
      <c r="L38" s="85">
        <v>545000</v>
      </c>
      <c r="M38" s="86" t="s">
        <v>34</v>
      </c>
      <c r="N38" s="87">
        <v>575000</v>
      </c>
      <c r="O38" s="51">
        <f t="shared" si="2"/>
        <v>55048</v>
      </c>
      <c r="P38" s="52">
        <f t="shared" si="3"/>
        <v>27524</v>
      </c>
      <c r="Q38" s="53">
        <f t="shared" si="4"/>
        <v>8848.0000000000073</v>
      </c>
      <c r="R38" s="54">
        <f t="shared" si="4"/>
        <v>4424.0000000000036</v>
      </c>
      <c r="S38" s="53">
        <f t="shared" si="5"/>
        <v>63896.000000000007</v>
      </c>
      <c r="T38" s="52">
        <f t="shared" si="6"/>
        <v>31948.000000000004</v>
      </c>
      <c r="U38" s="88">
        <f>J38*U6</f>
        <v>101819.20000000001</v>
      </c>
      <c r="V38" s="89">
        <f t="shared" si="8"/>
        <v>50909.600000000006</v>
      </c>
    </row>
    <row r="39" spans="2:22" s="1" customFormat="1" ht="20.25" customHeight="1">
      <c r="B39" s="1">
        <f t="shared" si="1"/>
        <v>34</v>
      </c>
      <c r="C39" s="30" t="s">
        <v>65</v>
      </c>
      <c r="D39" s="31">
        <v>0.1004</v>
      </c>
      <c r="E39" s="32"/>
      <c r="F39" s="32"/>
      <c r="H39" s="33">
        <f t="shared" si="7"/>
        <v>33</v>
      </c>
      <c r="I39" s="34">
        <v>29</v>
      </c>
      <c r="J39" s="35">
        <v>590000</v>
      </c>
      <c r="K39" s="36">
        <f t="shared" si="0"/>
        <v>19670</v>
      </c>
      <c r="L39" s="90">
        <v>575000</v>
      </c>
      <c r="M39" s="56" t="s">
        <v>34</v>
      </c>
      <c r="N39" s="91">
        <v>605000</v>
      </c>
      <c r="O39" s="40">
        <f t="shared" si="2"/>
        <v>57997</v>
      </c>
      <c r="P39" s="41">
        <f t="shared" si="3"/>
        <v>28998.5</v>
      </c>
      <c r="Q39" s="42">
        <f t="shared" si="4"/>
        <v>9322</v>
      </c>
      <c r="R39" s="43">
        <f t="shared" si="4"/>
        <v>4661</v>
      </c>
      <c r="S39" s="42">
        <f t="shared" si="5"/>
        <v>67319</v>
      </c>
      <c r="T39" s="41">
        <f t="shared" si="6"/>
        <v>33659.5</v>
      </c>
      <c r="U39" s="92">
        <f>J39*U6</f>
        <v>107273.8</v>
      </c>
      <c r="V39" s="93">
        <f t="shared" si="8"/>
        <v>53636.9</v>
      </c>
    </row>
    <row r="40" spans="2:22" s="1" customFormat="1" ht="20.25" customHeight="1" thickBot="1">
      <c r="B40" s="1">
        <f t="shared" si="1"/>
        <v>35</v>
      </c>
      <c r="C40" s="17" t="s">
        <v>66</v>
      </c>
      <c r="D40" s="18">
        <v>0.1013</v>
      </c>
      <c r="E40" s="19"/>
      <c r="F40" s="19"/>
      <c r="H40" s="119">
        <f t="shared" si="7"/>
        <v>34</v>
      </c>
      <c r="I40" s="120">
        <v>30</v>
      </c>
      <c r="J40" s="121">
        <v>620000</v>
      </c>
      <c r="K40" s="122">
        <f t="shared" si="0"/>
        <v>20670</v>
      </c>
      <c r="L40" s="123">
        <v>605000</v>
      </c>
      <c r="M40" s="124" t="s">
        <v>34</v>
      </c>
      <c r="N40" s="125">
        <v>635000</v>
      </c>
      <c r="O40" s="65">
        <f t="shared" si="2"/>
        <v>60946</v>
      </c>
      <c r="P40" s="66">
        <f t="shared" si="3"/>
        <v>30473</v>
      </c>
      <c r="Q40" s="67">
        <f t="shared" si="4"/>
        <v>9796</v>
      </c>
      <c r="R40" s="68">
        <f t="shared" si="4"/>
        <v>4898</v>
      </c>
      <c r="S40" s="67">
        <f t="shared" si="5"/>
        <v>70742</v>
      </c>
      <c r="T40" s="66">
        <f t="shared" si="6"/>
        <v>35371</v>
      </c>
      <c r="U40" s="126">
        <f>J40*U6</f>
        <v>112728.40000000001</v>
      </c>
      <c r="V40" s="127">
        <f t="shared" si="8"/>
        <v>56364.200000000004</v>
      </c>
    </row>
    <row r="41" spans="2:22" s="1" customFormat="1" ht="20.25" customHeight="1" thickTop="1">
      <c r="B41" s="1">
        <f t="shared" si="1"/>
        <v>36</v>
      </c>
      <c r="C41" s="30" t="s">
        <v>67</v>
      </c>
      <c r="D41" s="31">
        <v>0.1018</v>
      </c>
      <c r="E41" s="32"/>
      <c r="F41" s="32"/>
      <c r="H41" s="128">
        <f t="shared" si="7"/>
        <v>35</v>
      </c>
      <c r="I41" s="129"/>
      <c r="J41" s="130">
        <v>650000</v>
      </c>
      <c r="K41" s="131">
        <f t="shared" si="0"/>
        <v>21670</v>
      </c>
      <c r="L41" s="132">
        <f>N40</f>
        <v>635000</v>
      </c>
      <c r="M41" s="38" t="s">
        <v>34</v>
      </c>
      <c r="N41" s="133">
        <v>665000</v>
      </c>
      <c r="O41" s="75">
        <f t="shared" si="2"/>
        <v>63895</v>
      </c>
      <c r="P41" s="76">
        <f t="shared" si="3"/>
        <v>31947.5</v>
      </c>
      <c r="Q41" s="77">
        <f t="shared" si="4"/>
        <v>10270</v>
      </c>
      <c r="R41" s="78">
        <f t="shared" si="4"/>
        <v>5135</v>
      </c>
      <c r="S41" s="77">
        <f t="shared" si="5"/>
        <v>74165</v>
      </c>
      <c r="T41" s="76">
        <f t="shared" si="6"/>
        <v>37082.5</v>
      </c>
      <c r="U41" s="257"/>
      <c r="V41" s="261"/>
    </row>
    <row r="42" spans="2:22" s="1" customFormat="1" ht="20.25" customHeight="1">
      <c r="B42" s="1">
        <f t="shared" si="1"/>
        <v>37</v>
      </c>
      <c r="C42" s="17" t="s">
        <v>68</v>
      </c>
      <c r="D42" s="18">
        <v>0.10150000000000001</v>
      </c>
      <c r="E42" s="19"/>
      <c r="F42" s="19"/>
      <c r="H42" s="44">
        <f t="shared" si="7"/>
        <v>36</v>
      </c>
      <c r="I42" s="45"/>
      <c r="J42" s="46">
        <v>680000</v>
      </c>
      <c r="K42" s="47">
        <f t="shared" si="0"/>
        <v>22670</v>
      </c>
      <c r="L42" s="134">
        <f t="shared" ref="L42:L56" si="9">N41</f>
        <v>665000</v>
      </c>
      <c r="M42" s="49" t="s">
        <v>34</v>
      </c>
      <c r="N42" s="135">
        <v>695000</v>
      </c>
      <c r="O42" s="51">
        <f t="shared" si="2"/>
        <v>66844</v>
      </c>
      <c r="P42" s="52">
        <f t="shared" si="3"/>
        <v>33422</v>
      </c>
      <c r="Q42" s="53">
        <f t="shared" si="4"/>
        <v>10744</v>
      </c>
      <c r="R42" s="54">
        <f t="shared" si="4"/>
        <v>5372</v>
      </c>
      <c r="S42" s="53">
        <f t="shared" si="5"/>
        <v>77588</v>
      </c>
      <c r="T42" s="52">
        <f t="shared" si="6"/>
        <v>38794</v>
      </c>
      <c r="U42" s="258"/>
      <c r="V42" s="262"/>
    </row>
    <row r="43" spans="2:22" s="1" customFormat="1" ht="20.25" customHeight="1">
      <c r="B43" s="1">
        <f t="shared" si="1"/>
        <v>38</v>
      </c>
      <c r="C43" s="30" t="s">
        <v>69</v>
      </c>
      <c r="D43" s="31">
        <v>0.1003</v>
      </c>
      <c r="E43" s="32"/>
      <c r="F43" s="32"/>
      <c r="H43" s="107">
        <f t="shared" si="7"/>
        <v>37</v>
      </c>
      <c r="I43" s="108"/>
      <c r="J43" s="109">
        <v>710000</v>
      </c>
      <c r="K43" s="110">
        <f t="shared" si="0"/>
        <v>23670</v>
      </c>
      <c r="L43" s="111">
        <f t="shared" si="9"/>
        <v>695000</v>
      </c>
      <c r="M43" s="56" t="s">
        <v>34</v>
      </c>
      <c r="N43" s="112">
        <v>730000</v>
      </c>
      <c r="O43" s="40">
        <f t="shared" si="2"/>
        <v>69793</v>
      </c>
      <c r="P43" s="41">
        <f t="shared" si="3"/>
        <v>34896.5</v>
      </c>
      <c r="Q43" s="42">
        <f t="shared" si="4"/>
        <v>11218</v>
      </c>
      <c r="R43" s="43">
        <f t="shared" si="4"/>
        <v>5609</v>
      </c>
      <c r="S43" s="42">
        <f t="shared" si="5"/>
        <v>81011</v>
      </c>
      <c r="T43" s="41">
        <f t="shared" si="6"/>
        <v>40505.5</v>
      </c>
      <c r="U43" s="258"/>
      <c r="V43" s="262"/>
    </row>
    <row r="44" spans="2:22" s="1" customFormat="1" ht="20.25" customHeight="1">
      <c r="B44" s="1">
        <f t="shared" si="1"/>
        <v>39</v>
      </c>
      <c r="C44" s="17" t="s">
        <v>70</v>
      </c>
      <c r="D44" s="18">
        <v>0.10100000000000001</v>
      </c>
      <c r="E44" s="19"/>
      <c r="F44" s="19"/>
      <c r="H44" s="44">
        <f t="shared" si="7"/>
        <v>38</v>
      </c>
      <c r="I44" s="45"/>
      <c r="J44" s="46">
        <v>750000</v>
      </c>
      <c r="K44" s="47">
        <f t="shared" si="0"/>
        <v>25000</v>
      </c>
      <c r="L44" s="134">
        <f t="shared" si="9"/>
        <v>730000</v>
      </c>
      <c r="M44" s="49" t="s">
        <v>34</v>
      </c>
      <c r="N44" s="135">
        <v>770000</v>
      </c>
      <c r="O44" s="51">
        <f t="shared" si="2"/>
        <v>73725</v>
      </c>
      <c r="P44" s="52">
        <f t="shared" si="3"/>
        <v>36862.5</v>
      </c>
      <c r="Q44" s="53">
        <f t="shared" si="4"/>
        <v>11850</v>
      </c>
      <c r="R44" s="54">
        <f t="shared" si="4"/>
        <v>5925</v>
      </c>
      <c r="S44" s="53">
        <f t="shared" si="5"/>
        <v>85575</v>
      </c>
      <c r="T44" s="52">
        <f t="shared" si="6"/>
        <v>42787.5</v>
      </c>
      <c r="U44" s="258"/>
      <c r="V44" s="262"/>
    </row>
    <row r="45" spans="2:22" s="1" customFormat="1" ht="20.25" customHeight="1">
      <c r="B45" s="1">
        <f t="shared" si="1"/>
        <v>40</v>
      </c>
      <c r="C45" s="30" t="s">
        <v>71</v>
      </c>
      <c r="D45" s="31">
        <v>0.10100000000000001</v>
      </c>
      <c r="E45" s="32"/>
      <c r="F45" s="32"/>
      <c r="H45" s="107">
        <f t="shared" si="7"/>
        <v>39</v>
      </c>
      <c r="I45" s="108"/>
      <c r="J45" s="109">
        <v>790000</v>
      </c>
      <c r="K45" s="110">
        <f t="shared" si="0"/>
        <v>26330</v>
      </c>
      <c r="L45" s="111">
        <f t="shared" si="9"/>
        <v>770000</v>
      </c>
      <c r="M45" s="56" t="s">
        <v>34</v>
      </c>
      <c r="N45" s="112">
        <v>810000</v>
      </c>
      <c r="O45" s="40">
        <f t="shared" si="2"/>
        <v>77657</v>
      </c>
      <c r="P45" s="41">
        <f t="shared" si="3"/>
        <v>38828.5</v>
      </c>
      <c r="Q45" s="42">
        <f t="shared" si="4"/>
        <v>12482</v>
      </c>
      <c r="R45" s="43">
        <f t="shared" si="4"/>
        <v>6241</v>
      </c>
      <c r="S45" s="42">
        <f t="shared" si="5"/>
        <v>90139</v>
      </c>
      <c r="T45" s="41">
        <f t="shared" si="6"/>
        <v>45069.5</v>
      </c>
      <c r="U45" s="258"/>
      <c r="V45" s="262"/>
    </row>
    <row r="46" spans="2:22" s="1" customFormat="1" ht="20.25" customHeight="1">
      <c r="B46" s="1">
        <f t="shared" si="1"/>
        <v>41</v>
      </c>
      <c r="C46" s="17" t="s">
        <v>72</v>
      </c>
      <c r="D46" s="18">
        <v>0.1033</v>
      </c>
      <c r="E46" s="19"/>
      <c r="F46" s="19"/>
      <c r="H46" s="44">
        <f t="shared" si="7"/>
        <v>40</v>
      </c>
      <c r="I46" s="45"/>
      <c r="J46" s="46">
        <v>830000</v>
      </c>
      <c r="K46" s="47">
        <f t="shared" si="0"/>
        <v>27670</v>
      </c>
      <c r="L46" s="134">
        <f t="shared" si="9"/>
        <v>810000</v>
      </c>
      <c r="M46" s="49" t="s">
        <v>34</v>
      </c>
      <c r="N46" s="135">
        <v>855000</v>
      </c>
      <c r="O46" s="51">
        <f t="shared" si="2"/>
        <v>81589</v>
      </c>
      <c r="P46" s="52">
        <f t="shared" si="3"/>
        <v>40794.5</v>
      </c>
      <c r="Q46" s="53">
        <f t="shared" si="4"/>
        <v>13114</v>
      </c>
      <c r="R46" s="54">
        <f t="shared" si="4"/>
        <v>6557</v>
      </c>
      <c r="S46" s="53">
        <f t="shared" si="5"/>
        <v>94703</v>
      </c>
      <c r="T46" s="52">
        <f t="shared" si="6"/>
        <v>47351.5</v>
      </c>
      <c r="U46" s="258"/>
      <c r="V46" s="262"/>
    </row>
    <row r="47" spans="2:22" s="1" customFormat="1" ht="20.25" customHeight="1">
      <c r="B47" s="1">
        <f t="shared" si="1"/>
        <v>42</v>
      </c>
      <c r="C47" s="30" t="s">
        <v>73</v>
      </c>
      <c r="D47" s="31">
        <v>0.1012</v>
      </c>
      <c r="E47" s="32"/>
      <c r="F47" s="32"/>
      <c r="H47" s="107">
        <f t="shared" si="7"/>
        <v>41</v>
      </c>
      <c r="I47" s="108"/>
      <c r="J47" s="109">
        <v>880000</v>
      </c>
      <c r="K47" s="110">
        <f t="shared" si="0"/>
        <v>29330</v>
      </c>
      <c r="L47" s="111">
        <f t="shared" si="9"/>
        <v>855000</v>
      </c>
      <c r="M47" s="56" t="s">
        <v>34</v>
      </c>
      <c r="N47" s="112">
        <v>905000</v>
      </c>
      <c r="O47" s="40">
        <f t="shared" si="2"/>
        <v>86504</v>
      </c>
      <c r="P47" s="41">
        <f t="shared" si="3"/>
        <v>43252</v>
      </c>
      <c r="Q47" s="42">
        <f t="shared" si="4"/>
        <v>13904</v>
      </c>
      <c r="R47" s="43">
        <f t="shared" si="4"/>
        <v>6952</v>
      </c>
      <c r="S47" s="42">
        <f t="shared" si="5"/>
        <v>100408</v>
      </c>
      <c r="T47" s="41">
        <f t="shared" si="6"/>
        <v>50204</v>
      </c>
      <c r="U47" s="258"/>
      <c r="V47" s="262"/>
    </row>
    <row r="48" spans="2:22" s="1" customFormat="1" ht="20.25" customHeight="1">
      <c r="B48" s="1">
        <f t="shared" si="1"/>
        <v>43</v>
      </c>
      <c r="C48" s="17" t="s">
        <v>74</v>
      </c>
      <c r="D48" s="18">
        <v>0.10100000000000001</v>
      </c>
      <c r="E48" s="19"/>
      <c r="F48" s="19"/>
      <c r="H48" s="44">
        <f t="shared" si="7"/>
        <v>42</v>
      </c>
      <c r="I48" s="45"/>
      <c r="J48" s="46">
        <v>930000</v>
      </c>
      <c r="K48" s="47">
        <f t="shared" si="0"/>
        <v>31000</v>
      </c>
      <c r="L48" s="134">
        <f t="shared" si="9"/>
        <v>905000</v>
      </c>
      <c r="M48" s="49" t="s">
        <v>34</v>
      </c>
      <c r="N48" s="135">
        <v>955000</v>
      </c>
      <c r="O48" s="51">
        <f t="shared" si="2"/>
        <v>91419</v>
      </c>
      <c r="P48" s="52">
        <f t="shared" si="3"/>
        <v>45709.5</v>
      </c>
      <c r="Q48" s="53">
        <f t="shared" si="4"/>
        <v>14694</v>
      </c>
      <c r="R48" s="54">
        <f t="shared" si="4"/>
        <v>7347</v>
      </c>
      <c r="S48" s="53">
        <f t="shared" si="5"/>
        <v>106113</v>
      </c>
      <c r="T48" s="52">
        <f t="shared" si="6"/>
        <v>53056.5</v>
      </c>
      <c r="U48" s="258"/>
      <c r="V48" s="262"/>
    </row>
    <row r="49" spans="2:22" s="1" customFormat="1" ht="20.25" customHeight="1">
      <c r="B49" s="1">
        <f t="shared" si="1"/>
        <v>44</v>
      </c>
      <c r="C49" s="30" t="s">
        <v>75</v>
      </c>
      <c r="D49" s="31">
        <v>0.1004</v>
      </c>
      <c r="E49" s="32"/>
      <c r="F49" s="32"/>
      <c r="H49" s="107">
        <f t="shared" si="7"/>
        <v>43</v>
      </c>
      <c r="I49" s="108"/>
      <c r="J49" s="109">
        <v>980000</v>
      </c>
      <c r="K49" s="110">
        <f t="shared" si="0"/>
        <v>32670</v>
      </c>
      <c r="L49" s="111">
        <f t="shared" si="9"/>
        <v>955000</v>
      </c>
      <c r="M49" s="56" t="s">
        <v>34</v>
      </c>
      <c r="N49" s="112">
        <v>1005000</v>
      </c>
      <c r="O49" s="40">
        <f t="shared" si="2"/>
        <v>96334</v>
      </c>
      <c r="P49" s="41">
        <f t="shared" si="3"/>
        <v>48167</v>
      </c>
      <c r="Q49" s="42">
        <f t="shared" si="4"/>
        <v>15484</v>
      </c>
      <c r="R49" s="43">
        <f t="shared" si="4"/>
        <v>7742</v>
      </c>
      <c r="S49" s="42">
        <f t="shared" si="5"/>
        <v>111818</v>
      </c>
      <c r="T49" s="41">
        <f t="shared" si="6"/>
        <v>55909</v>
      </c>
      <c r="U49" s="258"/>
      <c r="V49" s="262"/>
    </row>
    <row r="50" spans="2:22" s="1" customFormat="1" ht="20.25" customHeight="1">
      <c r="B50" s="1">
        <f t="shared" si="1"/>
        <v>45</v>
      </c>
      <c r="C50" s="17" t="s">
        <v>76</v>
      </c>
      <c r="D50" s="18">
        <v>9.9500000000000005E-2</v>
      </c>
      <c r="E50" s="19"/>
      <c r="F50" s="19"/>
      <c r="H50" s="44">
        <f t="shared" si="7"/>
        <v>44</v>
      </c>
      <c r="I50" s="45"/>
      <c r="J50" s="46">
        <v>1030000</v>
      </c>
      <c r="K50" s="47">
        <f t="shared" si="0"/>
        <v>34330</v>
      </c>
      <c r="L50" s="134">
        <f t="shared" si="9"/>
        <v>1005000</v>
      </c>
      <c r="M50" s="49" t="s">
        <v>34</v>
      </c>
      <c r="N50" s="135">
        <v>1055000</v>
      </c>
      <c r="O50" s="51">
        <f t="shared" si="2"/>
        <v>101249</v>
      </c>
      <c r="P50" s="52">
        <f t="shared" si="3"/>
        <v>50624.5</v>
      </c>
      <c r="Q50" s="53">
        <f t="shared" si="4"/>
        <v>16274</v>
      </c>
      <c r="R50" s="54">
        <f t="shared" si="4"/>
        <v>8137</v>
      </c>
      <c r="S50" s="53">
        <f t="shared" si="5"/>
        <v>117523</v>
      </c>
      <c r="T50" s="52">
        <f t="shared" si="6"/>
        <v>58761.5</v>
      </c>
      <c r="U50" s="258"/>
      <c r="V50" s="262"/>
    </row>
    <row r="51" spans="2:22" s="1" customFormat="1" ht="20.25" customHeight="1">
      <c r="B51" s="1">
        <f t="shared" si="1"/>
        <v>46</v>
      </c>
      <c r="C51" s="30" t="s">
        <v>77</v>
      </c>
      <c r="D51" s="31">
        <v>0.10059999999999999</v>
      </c>
      <c r="E51" s="32"/>
      <c r="F51" s="32"/>
      <c r="H51" s="107">
        <f t="shared" si="7"/>
        <v>45</v>
      </c>
      <c r="I51" s="108"/>
      <c r="J51" s="109">
        <v>1090000</v>
      </c>
      <c r="K51" s="110">
        <f t="shared" si="0"/>
        <v>36330</v>
      </c>
      <c r="L51" s="111">
        <f t="shared" si="9"/>
        <v>1055000</v>
      </c>
      <c r="M51" s="56" t="s">
        <v>34</v>
      </c>
      <c r="N51" s="112">
        <v>1115000</v>
      </c>
      <c r="O51" s="40">
        <f t="shared" si="2"/>
        <v>107147</v>
      </c>
      <c r="P51" s="41">
        <f t="shared" si="3"/>
        <v>53573.5</v>
      </c>
      <c r="Q51" s="42">
        <f t="shared" si="4"/>
        <v>17222.000000000015</v>
      </c>
      <c r="R51" s="43">
        <f t="shared" si="4"/>
        <v>8611.0000000000073</v>
      </c>
      <c r="S51" s="42">
        <f t="shared" si="5"/>
        <v>124369.00000000001</v>
      </c>
      <c r="T51" s="41">
        <f t="shared" si="6"/>
        <v>62184.500000000007</v>
      </c>
      <c r="U51" s="258"/>
      <c r="V51" s="262"/>
    </row>
    <row r="52" spans="2:22" s="1" customFormat="1" ht="20.25" customHeight="1" thickBot="1">
      <c r="B52" s="1">
        <f t="shared" si="1"/>
        <v>47</v>
      </c>
      <c r="C52" s="136" t="s">
        <v>78</v>
      </c>
      <c r="D52" s="18">
        <v>9.8699999999999996E-2</v>
      </c>
      <c r="E52" s="19"/>
      <c r="F52" s="19"/>
      <c r="H52" s="44">
        <f t="shared" si="7"/>
        <v>46</v>
      </c>
      <c r="I52" s="45"/>
      <c r="J52" s="46">
        <v>1150000</v>
      </c>
      <c r="K52" s="47">
        <f t="shared" si="0"/>
        <v>38330</v>
      </c>
      <c r="L52" s="134">
        <f t="shared" si="9"/>
        <v>1115000</v>
      </c>
      <c r="M52" s="49" t="s">
        <v>34</v>
      </c>
      <c r="N52" s="135">
        <v>1175000</v>
      </c>
      <c r="O52" s="51">
        <f t="shared" si="2"/>
        <v>113045</v>
      </c>
      <c r="P52" s="52">
        <f t="shared" si="3"/>
        <v>56522.5</v>
      </c>
      <c r="Q52" s="53">
        <f t="shared" si="4"/>
        <v>18170</v>
      </c>
      <c r="R52" s="54">
        <f t="shared" si="4"/>
        <v>9085</v>
      </c>
      <c r="S52" s="53">
        <f t="shared" si="5"/>
        <v>131215</v>
      </c>
      <c r="T52" s="52">
        <f t="shared" si="6"/>
        <v>65607.5</v>
      </c>
      <c r="U52" s="258"/>
      <c r="V52" s="262"/>
    </row>
    <row r="53" spans="2:22" s="1" customFormat="1" ht="20.25" customHeight="1" thickBot="1">
      <c r="H53" s="137">
        <f t="shared" si="7"/>
        <v>47</v>
      </c>
      <c r="I53" s="138"/>
      <c r="J53" s="139">
        <v>1210000</v>
      </c>
      <c r="K53" s="140">
        <f t="shared" si="0"/>
        <v>40330</v>
      </c>
      <c r="L53" s="141">
        <f t="shared" si="9"/>
        <v>1175000</v>
      </c>
      <c r="M53" s="142" t="s">
        <v>34</v>
      </c>
      <c r="N53" s="143">
        <v>1235000</v>
      </c>
      <c r="O53" s="144">
        <f t="shared" si="2"/>
        <v>118943</v>
      </c>
      <c r="P53" s="145">
        <f t="shared" si="3"/>
        <v>59471.5</v>
      </c>
      <c r="Q53" s="146">
        <f t="shared" si="4"/>
        <v>19118</v>
      </c>
      <c r="R53" s="147">
        <f t="shared" si="4"/>
        <v>9559</v>
      </c>
      <c r="S53" s="146">
        <f t="shared" si="5"/>
        <v>138061</v>
      </c>
      <c r="T53" s="145">
        <f t="shared" si="6"/>
        <v>69030.5</v>
      </c>
      <c r="U53" s="258"/>
      <c r="V53" s="262"/>
    </row>
    <row r="54" spans="2:22" ht="20.25" customHeight="1" thickTop="1">
      <c r="H54" s="148">
        <f t="shared" si="7"/>
        <v>48</v>
      </c>
      <c r="I54" s="149"/>
      <c r="J54" s="150">
        <v>1270000</v>
      </c>
      <c r="K54" s="151">
        <f t="shared" si="0"/>
        <v>42330</v>
      </c>
      <c r="L54" s="152">
        <f t="shared" si="9"/>
        <v>1235000</v>
      </c>
      <c r="M54" s="153" t="s">
        <v>34</v>
      </c>
      <c r="N54" s="154">
        <v>1295000</v>
      </c>
      <c r="O54" s="155">
        <f t="shared" si="2"/>
        <v>124841</v>
      </c>
      <c r="P54" s="156">
        <f t="shared" si="3"/>
        <v>62420.5</v>
      </c>
      <c r="Q54" s="157">
        <f t="shared" si="4"/>
        <v>20066</v>
      </c>
      <c r="R54" s="155">
        <f t="shared" si="4"/>
        <v>10033</v>
      </c>
      <c r="S54" s="157">
        <f t="shared" si="5"/>
        <v>144907</v>
      </c>
      <c r="T54" s="158">
        <f t="shared" si="6"/>
        <v>72453.5</v>
      </c>
      <c r="U54" s="259"/>
      <c r="V54" s="263"/>
    </row>
    <row r="55" spans="2:22" ht="20.25" customHeight="1">
      <c r="H55" s="107">
        <f t="shared" si="7"/>
        <v>49</v>
      </c>
      <c r="I55" s="159"/>
      <c r="J55" s="160">
        <v>1330000</v>
      </c>
      <c r="K55" s="161">
        <f t="shared" si="0"/>
        <v>44330</v>
      </c>
      <c r="L55" s="162">
        <f t="shared" si="9"/>
        <v>1295000</v>
      </c>
      <c r="M55" s="163" t="s">
        <v>34</v>
      </c>
      <c r="N55" s="164">
        <v>1355000</v>
      </c>
      <c r="O55" s="165">
        <f t="shared" si="2"/>
        <v>130739</v>
      </c>
      <c r="P55" s="166">
        <f t="shared" si="3"/>
        <v>65369.5</v>
      </c>
      <c r="Q55" s="167">
        <f t="shared" ref="Q55:R56" si="10">IF(ISERROR(S55-O55),"-",S55-O55)</f>
        <v>21014</v>
      </c>
      <c r="R55" s="165">
        <f t="shared" si="10"/>
        <v>10507</v>
      </c>
      <c r="S55" s="167">
        <f t="shared" si="5"/>
        <v>151753</v>
      </c>
      <c r="T55" s="168">
        <f t="shared" si="6"/>
        <v>75876.5</v>
      </c>
      <c r="U55" s="259"/>
      <c r="V55" s="263"/>
    </row>
    <row r="56" spans="2:22" ht="20.25" customHeight="1" thickBot="1">
      <c r="H56" s="169">
        <f t="shared" si="7"/>
        <v>50</v>
      </c>
      <c r="I56" s="170"/>
      <c r="J56" s="171">
        <v>1390000</v>
      </c>
      <c r="K56" s="172">
        <f t="shared" si="0"/>
        <v>46330</v>
      </c>
      <c r="L56" s="173">
        <f t="shared" si="9"/>
        <v>1355000</v>
      </c>
      <c r="M56" s="174" t="s">
        <v>34</v>
      </c>
      <c r="N56" s="175"/>
      <c r="O56" s="176">
        <f t="shared" si="2"/>
        <v>136637</v>
      </c>
      <c r="P56" s="177">
        <f t="shared" si="3"/>
        <v>68318.5</v>
      </c>
      <c r="Q56" s="178">
        <f t="shared" si="10"/>
        <v>21962</v>
      </c>
      <c r="R56" s="176">
        <f t="shared" si="10"/>
        <v>10981</v>
      </c>
      <c r="S56" s="178">
        <f t="shared" si="5"/>
        <v>158599</v>
      </c>
      <c r="T56" s="179">
        <f t="shared" si="6"/>
        <v>79299.5</v>
      </c>
      <c r="U56" s="260"/>
      <c r="V56" s="264"/>
    </row>
    <row r="57" spans="2:22" ht="22.5" customHeight="1"/>
    <row r="58" spans="2:22" ht="22.5" customHeight="1"/>
    <row r="59" spans="2:22" ht="22.5" customHeight="1"/>
    <row r="60" spans="2:22" ht="25.5">
      <c r="I60" s="265" t="s">
        <v>79</v>
      </c>
      <c r="J60" s="266"/>
      <c r="K60" s="266"/>
      <c r="L60" s="266"/>
      <c r="M60" s="266"/>
      <c r="N60" s="266"/>
      <c r="O60" s="266"/>
      <c r="P60" s="266"/>
      <c r="Q60" s="267"/>
    </row>
    <row r="62" spans="2:22" s="182" customFormat="1" ht="18.75" customHeight="1">
      <c r="H62" s="183"/>
      <c r="I62" s="184" t="s">
        <v>80</v>
      </c>
      <c r="J62" s="185"/>
      <c r="K62" s="185"/>
      <c r="L62" s="185"/>
      <c r="M62" s="185"/>
      <c r="N62" s="185"/>
      <c r="O62" s="185"/>
      <c r="P62" s="185"/>
      <c r="Q62" s="185"/>
      <c r="R62" s="185"/>
      <c r="S62" s="185"/>
      <c r="T62" s="185"/>
      <c r="U62" s="183"/>
    </row>
    <row r="63" spans="2:22" s="182" customFormat="1" ht="18.75" customHeight="1">
      <c r="H63" s="183"/>
      <c r="J63" s="186" t="s">
        <v>81</v>
      </c>
      <c r="K63" s="187"/>
      <c r="L63" s="187"/>
      <c r="M63" s="187"/>
      <c r="N63" s="187"/>
      <c r="O63" s="187"/>
      <c r="P63" s="187"/>
      <c r="Q63" s="187"/>
      <c r="R63" s="187"/>
      <c r="S63" s="187"/>
      <c r="T63" s="187"/>
      <c r="U63" s="183"/>
    </row>
    <row r="64" spans="2:22" s="182" customFormat="1" ht="18.75" customHeight="1">
      <c r="H64" s="183"/>
      <c r="J64" s="186" t="s">
        <v>82</v>
      </c>
      <c r="K64" s="186"/>
      <c r="L64" s="186"/>
      <c r="M64" s="186"/>
      <c r="N64" s="186"/>
      <c r="O64" s="186"/>
      <c r="P64" s="186"/>
      <c r="Q64" s="186"/>
      <c r="R64" s="186"/>
      <c r="S64" s="186"/>
      <c r="T64" s="186"/>
      <c r="U64" s="183"/>
    </row>
    <row r="65" spans="8:21" s="182" customFormat="1" ht="18.75" customHeight="1">
      <c r="H65" s="183"/>
      <c r="J65" s="186" t="s">
        <v>83</v>
      </c>
      <c r="K65" s="186"/>
      <c r="L65" s="186"/>
      <c r="M65" s="186"/>
      <c r="N65" s="186"/>
      <c r="O65" s="186"/>
      <c r="P65" s="186"/>
      <c r="Q65" s="186"/>
      <c r="R65" s="186"/>
      <c r="S65" s="186"/>
      <c r="T65" s="186"/>
      <c r="U65" s="188"/>
    </row>
    <row r="66" spans="8:21" s="182" customFormat="1" ht="18.75" customHeight="1">
      <c r="H66" s="183"/>
      <c r="J66" s="186" t="s">
        <v>84</v>
      </c>
      <c r="K66" s="186"/>
      <c r="L66" s="186"/>
      <c r="M66" s="186"/>
      <c r="N66" s="186"/>
      <c r="O66" s="186"/>
      <c r="P66" s="186"/>
      <c r="Q66" s="186"/>
      <c r="R66" s="186"/>
      <c r="S66" s="186"/>
      <c r="T66" s="186"/>
      <c r="U66" s="189"/>
    </row>
    <row r="67" spans="8:21" s="182" customFormat="1" ht="4.5" customHeight="1">
      <c r="H67" s="183"/>
      <c r="J67" s="186"/>
      <c r="K67" s="186"/>
      <c r="L67" s="186"/>
      <c r="M67" s="186"/>
      <c r="N67" s="186"/>
      <c r="O67" s="186"/>
      <c r="P67" s="186"/>
      <c r="Q67" s="186"/>
      <c r="R67" s="186"/>
      <c r="S67" s="186"/>
      <c r="T67" s="186"/>
      <c r="U67" s="189"/>
    </row>
    <row r="68" spans="8:21" s="182" customFormat="1" ht="18.75" customHeight="1">
      <c r="H68" s="183"/>
      <c r="I68" s="186" t="s">
        <v>85</v>
      </c>
      <c r="K68" s="186"/>
      <c r="L68" s="186"/>
      <c r="M68" s="186"/>
      <c r="N68" s="186"/>
      <c r="O68" s="186"/>
      <c r="P68" s="186"/>
      <c r="Q68" s="186"/>
      <c r="R68" s="186"/>
      <c r="S68" s="186"/>
      <c r="T68" s="186"/>
      <c r="U68" s="190"/>
    </row>
    <row r="69" spans="8:21" s="182" customFormat="1" ht="21.75" customHeight="1">
      <c r="H69" s="183"/>
      <c r="I69" s="191"/>
      <c r="J69" s="191"/>
      <c r="K69" s="191"/>
      <c r="L69" s="191"/>
      <c r="M69" s="191"/>
      <c r="N69" s="191"/>
      <c r="O69" s="191"/>
      <c r="P69" s="191"/>
      <c r="Q69" s="191"/>
      <c r="R69" s="191"/>
      <c r="S69" s="191"/>
      <c r="T69" s="191"/>
      <c r="U69" s="190"/>
    </row>
    <row r="70" spans="8:21" s="195" customFormat="1" ht="18.75" customHeight="1">
      <c r="H70" s="192"/>
      <c r="I70" s="193" t="s">
        <v>86</v>
      </c>
      <c r="J70" s="193"/>
      <c r="K70" s="193"/>
      <c r="L70" s="193"/>
      <c r="M70" s="193"/>
      <c r="N70" s="193"/>
      <c r="O70" s="193"/>
      <c r="P70" s="193"/>
      <c r="Q70" s="193"/>
      <c r="R70" s="193"/>
      <c r="S70" s="193"/>
      <c r="T70" s="193"/>
      <c r="U70" s="194"/>
    </row>
    <row r="71" spans="8:21" s="182" customFormat="1" ht="18.75" customHeight="1">
      <c r="H71" s="183"/>
      <c r="J71" s="186" t="s">
        <v>87</v>
      </c>
      <c r="K71" s="186"/>
      <c r="L71" s="186"/>
      <c r="M71" s="186"/>
      <c r="N71" s="186"/>
      <c r="O71" s="186"/>
      <c r="P71" s="186"/>
      <c r="Q71" s="186"/>
      <c r="R71" s="186"/>
      <c r="S71" s="186"/>
      <c r="T71" s="186"/>
      <c r="U71" s="190"/>
    </row>
    <row r="72" spans="8:21" s="182" customFormat="1" ht="18.75" customHeight="1">
      <c r="H72" s="183"/>
      <c r="J72" s="196" t="s">
        <v>88</v>
      </c>
      <c r="K72" s="187"/>
      <c r="L72" s="187"/>
      <c r="M72" s="187"/>
      <c r="N72" s="187"/>
      <c r="O72" s="187"/>
      <c r="P72" s="187"/>
      <c r="Q72" s="187"/>
      <c r="R72" s="187"/>
      <c r="S72" s="187"/>
      <c r="T72" s="187"/>
      <c r="U72" s="188"/>
    </row>
    <row r="73" spans="8:21" s="182" customFormat="1" ht="21.75" customHeight="1">
      <c r="H73" s="183"/>
      <c r="I73" s="197"/>
      <c r="J73" s="198"/>
      <c r="K73" s="198"/>
      <c r="L73" s="198"/>
      <c r="M73" s="198"/>
      <c r="N73" s="198"/>
      <c r="O73" s="198"/>
      <c r="P73" s="198"/>
      <c r="Q73" s="198"/>
      <c r="R73" s="198"/>
      <c r="S73" s="198"/>
      <c r="T73" s="198"/>
      <c r="U73" s="188"/>
    </row>
    <row r="74" spans="8:21" s="203" customFormat="1" ht="18.75" customHeight="1">
      <c r="H74" s="199"/>
      <c r="I74" s="200" t="s">
        <v>89</v>
      </c>
      <c r="J74" s="201"/>
      <c r="K74" s="201"/>
      <c r="L74" s="201"/>
      <c r="M74" s="201"/>
      <c r="N74" s="201"/>
      <c r="O74" s="201"/>
      <c r="P74" s="201"/>
      <c r="Q74" s="201"/>
      <c r="R74" s="201"/>
      <c r="S74" s="201"/>
      <c r="T74" s="201"/>
      <c r="U74" s="202"/>
    </row>
    <row r="75" spans="8:21" s="182" customFormat="1" ht="18.75" customHeight="1">
      <c r="H75" s="183"/>
      <c r="J75" s="196" t="s">
        <v>90</v>
      </c>
      <c r="K75" s="204"/>
      <c r="L75" s="204"/>
      <c r="M75" s="204"/>
      <c r="N75" s="204"/>
      <c r="O75" s="204"/>
      <c r="P75" s="204"/>
      <c r="Q75" s="204"/>
      <c r="R75" s="204"/>
      <c r="S75" s="204"/>
      <c r="T75" s="204"/>
      <c r="U75" s="188"/>
    </row>
    <row r="76" spans="8:21" s="182" customFormat="1" ht="18.75" customHeight="1">
      <c r="H76" s="183"/>
      <c r="J76" s="196" t="s">
        <v>91</v>
      </c>
      <c r="K76" s="204"/>
      <c r="L76" s="204"/>
      <c r="M76" s="204"/>
      <c r="N76" s="204"/>
      <c r="O76" s="204"/>
      <c r="P76" s="204"/>
      <c r="Q76" s="204"/>
      <c r="R76" s="204"/>
      <c r="S76" s="204"/>
      <c r="T76" s="204"/>
      <c r="U76" s="188"/>
    </row>
    <row r="77" spans="8:21" s="182" customFormat="1" ht="18.75" customHeight="1">
      <c r="H77" s="183"/>
      <c r="J77" s="196" t="s">
        <v>92</v>
      </c>
      <c r="K77" s="204"/>
      <c r="L77" s="204"/>
      <c r="M77" s="204"/>
      <c r="N77" s="204"/>
      <c r="O77" s="204"/>
      <c r="P77" s="204"/>
      <c r="Q77" s="204"/>
      <c r="R77" s="204"/>
      <c r="S77" s="204"/>
      <c r="T77" s="204"/>
      <c r="U77" s="188"/>
    </row>
    <row r="78" spans="8:21" s="182" customFormat="1" ht="18.75" customHeight="1">
      <c r="H78" s="183"/>
      <c r="K78" s="196" t="s">
        <v>93</v>
      </c>
      <c r="L78" s="204"/>
      <c r="M78" s="204"/>
      <c r="N78" s="204"/>
      <c r="O78" s="204"/>
      <c r="P78" s="204"/>
      <c r="Q78" s="204"/>
      <c r="R78" s="204"/>
      <c r="S78" s="204"/>
      <c r="T78" s="204"/>
      <c r="U78" s="188"/>
    </row>
    <row r="79" spans="8:21" s="182" customFormat="1" ht="18.75" customHeight="1">
      <c r="H79" s="183"/>
      <c r="K79" s="196" t="s">
        <v>94</v>
      </c>
      <c r="L79" s="204"/>
      <c r="M79" s="204"/>
      <c r="N79" s="204"/>
      <c r="O79" s="204"/>
      <c r="P79" s="204"/>
      <c r="Q79" s="204"/>
      <c r="R79" s="204"/>
      <c r="S79" s="204"/>
      <c r="T79" s="204"/>
      <c r="U79" s="188"/>
    </row>
    <row r="80" spans="8:21" s="182" customFormat="1" ht="18.75" customHeight="1">
      <c r="H80" s="183"/>
      <c r="J80" s="196"/>
      <c r="K80" s="204" t="s">
        <v>95</v>
      </c>
      <c r="L80" s="204"/>
      <c r="M80" s="204"/>
      <c r="N80" s="204"/>
      <c r="O80" s="204"/>
      <c r="P80" s="204"/>
      <c r="Q80" s="204"/>
      <c r="R80" s="204"/>
      <c r="S80" s="204"/>
      <c r="T80" s="204"/>
      <c r="U80" s="188"/>
    </row>
    <row r="81" spans="2:38" s="182" customFormat="1" ht="21.75" customHeight="1">
      <c r="H81" s="183"/>
      <c r="I81" s="197"/>
      <c r="J81" s="198"/>
      <c r="K81" s="198"/>
      <c r="L81" s="198"/>
      <c r="M81" s="198"/>
      <c r="N81" s="198"/>
      <c r="O81" s="198"/>
      <c r="P81" s="198"/>
      <c r="Q81" s="198"/>
      <c r="R81" s="198"/>
      <c r="S81" s="198"/>
      <c r="T81" s="198"/>
      <c r="U81" s="188"/>
    </row>
    <row r="82" spans="2:38" s="195" customFormat="1" ht="21.75" customHeight="1">
      <c r="H82" s="192"/>
      <c r="I82" s="200" t="s">
        <v>96</v>
      </c>
      <c r="J82" s="185" t="s">
        <v>97</v>
      </c>
      <c r="K82" s="185"/>
      <c r="L82" s="185"/>
      <c r="M82" s="185"/>
      <c r="N82" s="185"/>
      <c r="O82" s="185"/>
      <c r="P82" s="185"/>
      <c r="Q82" s="185"/>
      <c r="R82" s="185"/>
      <c r="S82" s="185"/>
      <c r="T82" s="185"/>
      <c r="U82" s="205"/>
    </row>
    <row r="83" spans="2:38" s="182" customFormat="1" ht="21.75" customHeight="1">
      <c r="H83" s="183"/>
      <c r="I83" s="196"/>
      <c r="J83" s="187" t="s">
        <v>98</v>
      </c>
      <c r="K83" s="187"/>
      <c r="L83" s="187"/>
      <c r="M83" s="187"/>
      <c r="N83" s="187"/>
      <c r="O83" s="187"/>
      <c r="P83" s="187"/>
      <c r="Q83" s="187"/>
      <c r="R83" s="187"/>
      <c r="S83" s="187"/>
      <c r="T83" s="187"/>
      <c r="U83" s="188"/>
    </row>
    <row r="84" spans="2:38" s="182" customFormat="1" ht="21.75" customHeight="1">
      <c r="H84" s="183"/>
      <c r="I84" s="196"/>
      <c r="J84" s="187" t="s">
        <v>99</v>
      </c>
      <c r="K84" s="187"/>
      <c r="L84" s="187"/>
      <c r="M84" s="187"/>
      <c r="N84" s="187"/>
      <c r="O84" s="187"/>
      <c r="P84" s="187"/>
      <c r="Q84" s="187"/>
      <c r="R84" s="187"/>
      <c r="S84" s="187"/>
      <c r="T84" s="187"/>
      <c r="U84" s="188"/>
    </row>
    <row r="85" spans="2:38" s="182" customFormat="1" ht="21.75" customHeight="1">
      <c r="H85" s="183"/>
      <c r="I85" s="197"/>
      <c r="J85" s="198"/>
      <c r="K85" s="198"/>
      <c r="L85" s="198"/>
      <c r="M85" s="198"/>
      <c r="N85" s="198"/>
      <c r="O85" s="198"/>
      <c r="P85" s="198"/>
      <c r="Q85" s="198"/>
      <c r="R85" s="198"/>
      <c r="S85" s="198"/>
      <c r="T85" s="198"/>
      <c r="U85" s="188"/>
    </row>
    <row r="86" spans="2:38" s="203" customFormat="1" ht="18.75" customHeight="1">
      <c r="H86" s="199"/>
      <c r="I86" s="200" t="s">
        <v>100</v>
      </c>
      <c r="J86" s="201"/>
      <c r="K86" s="201"/>
      <c r="L86" s="201"/>
      <c r="M86" s="201"/>
      <c r="N86" s="201"/>
      <c r="O86" s="201"/>
      <c r="P86" s="201"/>
      <c r="Q86" s="201"/>
      <c r="R86" s="201"/>
      <c r="S86" s="201"/>
      <c r="T86" s="201"/>
      <c r="U86" s="202"/>
    </row>
    <row r="87" spans="2:38" s="182" customFormat="1" ht="18.75" customHeight="1">
      <c r="H87" s="183"/>
      <c r="J87" s="196" t="s">
        <v>101</v>
      </c>
      <c r="K87" s="204"/>
      <c r="L87" s="204"/>
      <c r="M87" s="204"/>
      <c r="N87" s="204"/>
      <c r="O87" s="204"/>
      <c r="P87" s="204"/>
      <c r="Q87" s="204"/>
      <c r="R87" s="204"/>
      <c r="S87" s="204"/>
      <c r="T87" s="204"/>
      <c r="U87" s="188"/>
    </row>
    <row r="88" spans="2:38" s="182" customFormat="1" ht="18.75" customHeight="1">
      <c r="H88" s="183"/>
      <c r="J88" s="196" t="s">
        <v>102</v>
      </c>
      <c r="K88" s="204"/>
      <c r="L88" s="204"/>
      <c r="M88" s="204"/>
      <c r="N88" s="204"/>
      <c r="O88" s="204"/>
      <c r="P88" s="204"/>
      <c r="Q88" s="204"/>
      <c r="R88" s="204"/>
      <c r="S88" s="204"/>
      <c r="T88" s="204"/>
      <c r="U88" s="188"/>
    </row>
    <row r="89" spans="2:38" s="182" customFormat="1" ht="18.75" customHeight="1">
      <c r="H89" s="183"/>
      <c r="J89" s="196"/>
      <c r="K89" s="204"/>
      <c r="L89" s="204"/>
      <c r="M89" s="204"/>
      <c r="N89" s="204"/>
      <c r="O89" s="204"/>
      <c r="P89" s="204"/>
      <c r="Q89" s="204"/>
      <c r="R89" s="204"/>
      <c r="S89" s="204"/>
      <c r="T89" s="204"/>
      <c r="U89" s="188"/>
    </row>
    <row r="90" spans="2:38" s="203" customFormat="1" ht="18.75" customHeight="1">
      <c r="H90" s="199"/>
      <c r="I90" s="200" t="s">
        <v>103</v>
      </c>
      <c r="J90" s="201"/>
      <c r="K90" s="201"/>
      <c r="L90" s="201"/>
      <c r="M90" s="201"/>
      <c r="N90" s="201"/>
      <c r="O90" s="201"/>
      <c r="P90" s="201"/>
      <c r="Q90" s="201"/>
      <c r="R90" s="201"/>
      <c r="S90" s="201"/>
      <c r="T90" s="201"/>
      <c r="U90" s="202"/>
    </row>
    <row r="91" spans="2:38" s="182" customFormat="1" ht="18.75" customHeight="1">
      <c r="H91" s="183"/>
      <c r="J91" s="196" t="s">
        <v>104</v>
      </c>
      <c r="K91" s="204"/>
      <c r="L91" s="204"/>
      <c r="M91" s="204"/>
      <c r="N91" s="204"/>
      <c r="O91" s="204"/>
      <c r="P91" s="204"/>
      <c r="Q91" s="204"/>
      <c r="R91" s="204"/>
      <c r="S91" s="204"/>
      <c r="T91" s="204"/>
      <c r="U91" s="188"/>
    </row>
    <row r="92" spans="2:38" s="182" customFormat="1" ht="18.75" customHeight="1">
      <c r="H92" s="183"/>
      <c r="J92" s="196"/>
      <c r="K92" s="204"/>
      <c r="L92" s="204"/>
      <c r="M92" s="204"/>
      <c r="N92" s="204"/>
      <c r="O92" s="204"/>
      <c r="P92" s="204"/>
      <c r="Q92" s="204"/>
      <c r="R92" s="204"/>
      <c r="S92" s="204"/>
      <c r="T92" s="204"/>
      <c r="U92" s="188"/>
    </row>
    <row r="93" spans="2:38" s="182" customFormat="1" ht="18.75" customHeight="1">
      <c r="H93" s="183"/>
      <c r="J93" s="196"/>
      <c r="K93" s="204"/>
      <c r="L93" s="204"/>
      <c r="M93" s="204"/>
      <c r="N93" s="204"/>
      <c r="O93" s="204"/>
      <c r="P93" s="204"/>
      <c r="Q93" s="204"/>
      <c r="R93" s="204"/>
      <c r="S93" s="204"/>
      <c r="T93" s="204"/>
      <c r="U93" s="188"/>
    </row>
    <row r="94" spans="2:38" s="182" customFormat="1" ht="18.75" customHeight="1">
      <c r="H94" s="183"/>
      <c r="J94" s="196"/>
      <c r="K94" s="204"/>
      <c r="L94" s="204"/>
      <c r="M94" s="204"/>
      <c r="N94" s="204"/>
      <c r="O94" s="204"/>
      <c r="P94" s="204"/>
      <c r="Q94" s="204"/>
      <c r="R94" s="204"/>
      <c r="S94" s="204"/>
      <c r="T94" s="204"/>
      <c r="U94" s="188"/>
    </row>
    <row r="95" spans="2:38" s="182" customFormat="1" ht="18.75" customHeight="1">
      <c r="H95" s="183"/>
      <c r="J95" s="196"/>
      <c r="K95" s="204"/>
      <c r="L95" s="204"/>
      <c r="M95" s="204"/>
      <c r="N95" s="204"/>
      <c r="O95" s="204"/>
      <c r="P95" s="204"/>
      <c r="Q95" s="204"/>
      <c r="R95" s="204"/>
      <c r="S95" s="204"/>
      <c r="T95" s="204"/>
      <c r="U95" s="188"/>
    </row>
    <row r="96" spans="2:38" s="1" customFormat="1" ht="25.5">
      <c r="B96"/>
      <c r="C96"/>
      <c r="D96"/>
      <c r="E96"/>
      <c r="F96"/>
      <c r="G96"/>
      <c r="I96" s="265" t="s">
        <v>105</v>
      </c>
      <c r="J96" s="266"/>
      <c r="K96" s="266"/>
      <c r="L96" s="266"/>
      <c r="M96" s="266"/>
      <c r="N96" s="267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</row>
    <row r="98" spans="2:38" s="182" customFormat="1" ht="18.75" customHeight="1">
      <c r="H98" s="183"/>
      <c r="I98" s="184" t="s">
        <v>106</v>
      </c>
      <c r="J98" s="185" t="s">
        <v>107</v>
      </c>
      <c r="K98" s="185"/>
      <c r="L98" s="185"/>
      <c r="M98" s="185"/>
      <c r="N98" s="185"/>
      <c r="O98" s="185"/>
      <c r="P98" s="185"/>
      <c r="Q98" s="185"/>
      <c r="R98" s="185"/>
      <c r="S98" s="185"/>
      <c r="T98" s="185"/>
      <c r="U98" s="183"/>
    </row>
    <row r="99" spans="2:38" s="182" customFormat="1" ht="18.75" customHeight="1">
      <c r="H99" s="183"/>
      <c r="J99" s="186" t="s">
        <v>108</v>
      </c>
      <c r="K99" s="187"/>
      <c r="L99" s="187"/>
      <c r="M99" s="187"/>
      <c r="N99" s="187"/>
      <c r="O99" s="187"/>
      <c r="P99" s="187"/>
      <c r="Q99" s="187"/>
      <c r="R99" s="187"/>
      <c r="S99" s="187"/>
      <c r="T99" s="187"/>
      <c r="U99" s="183"/>
    </row>
    <row r="100" spans="2:38" s="182" customFormat="1" ht="18.75" customHeight="1">
      <c r="H100" s="183"/>
      <c r="J100" s="186"/>
      <c r="K100" s="186"/>
      <c r="L100" s="186"/>
      <c r="M100" s="186"/>
      <c r="N100" s="186"/>
      <c r="O100" s="186"/>
      <c r="P100" s="186"/>
      <c r="Q100" s="186"/>
      <c r="R100" s="186"/>
      <c r="S100" s="186"/>
      <c r="T100" s="186"/>
      <c r="U100" s="183"/>
    </row>
    <row r="101" spans="2:38" s="182" customFormat="1" ht="18.75" customHeight="1">
      <c r="H101" s="183"/>
      <c r="I101" s="184" t="s">
        <v>106</v>
      </c>
      <c r="J101" s="185" t="s">
        <v>109</v>
      </c>
      <c r="K101" s="186"/>
      <c r="L101" s="186"/>
      <c r="M101" s="186"/>
      <c r="N101" s="186"/>
      <c r="O101" s="186"/>
      <c r="P101" s="186"/>
      <c r="Q101" s="186"/>
      <c r="R101" s="186"/>
      <c r="S101" s="186"/>
      <c r="T101" s="186"/>
      <c r="U101" s="188"/>
    </row>
    <row r="102" spans="2:38" s="182" customFormat="1" ht="18.75" customHeight="1">
      <c r="H102" s="183"/>
      <c r="J102" s="186" t="s">
        <v>110</v>
      </c>
      <c r="K102" s="186"/>
      <c r="L102" s="186"/>
      <c r="M102" s="186"/>
      <c r="N102" s="186"/>
      <c r="O102" s="186"/>
      <c r="P102" s="186"/>
      <c r="Q102" s="186"/>
      <c r="R102" s="186"/>
      <c r="S102" s="186"/>
      <c r="T102" s="186"/>
      <c r="U102" s="189"/>
    </row>
    <row r="103" spans="2:38" s="1" customFormat="1" ht="18.75" customHeight="1">
      <c r="B103"/>
      <c r="C103" s="206"/>
      <c r="D103"/>
      <c r="E103"/>
      <c r="F103"/>
      <c r="G103"/>
      <c r="J103" s="180"/>
      <c r="L103" s="180"/>
      <c r="M103" s="181"/>
      <c r="N103" s="180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</row>
    <row r="104" spans="2:38" s="1" customFormat="1" ht="18.75" customHeight="1">
      <c r="B104"/>
      <c r="C104" s="206"/>
      <c r="D104"/>
      <c r="E104"/>
      <c r="F104"/>
      <c r="G104"/>
      <c r="J104" s="180"/>
      <c r="L104" s="180"/>
      <c r="M104" s="181"/>
      <c r="N104" s="180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</row>
    <row r="105" spans="2:38" ht="18.75" customHeight="1">
      <c r="C105" s="206"/>
    </row>
    <row r="106" spans="2:38" ht="18.75" customHeight="1">
      <c r="C106" s="206"/>
    </row>
    <row r="107" spans="2:38" ht="25.5">
      <c r="I107" s="265" t="s">
        <v>111</v>
      </c>
      <c r="J107" s="266"/>
      <c r="K107" s="266"/>
      <c r="L107" s="266"/>
      <c r="M107" s="266"/>
      <c r="N107" s="266"/>
      <c r="O107" s="266"/>
      <c r="P107" s="266"/>
      <c r="Q107" s="266"/>
      <c r="R107" s="266"/>
      <c r="S107" s="267"/>
    </row>
    <row r="108" spans="2:38" s="182" customFormat="1" ht="18.75" customHeight="1">
      <c r="H108" s="183"/>
      <c r="J108" s="196" t="s">
        <v>112</v>
      </c>
      <c r="K108" s="196"/>
      <c r="L108" s="196"/>
      <c r="M108" s="196"/>
      <c r="N108" s="196"/>
      <c r="O108" s="196"/>
      <c r="P108" s="196"/>
      <c r="Q108" s="196"/>
      <c r="R108" s="196"/>
      <c r="S108" s="196"/>
      <c r="T108" s="196"/>
      <c r="U108" s="188"/>
    </row>
    <row r="109" spans="2:38" s="182" customFormat="1" ht="18.75" customHeight="1">
      <c r="H109" s="183"/>
      <c r="J109" s="196" t="s">
        <v>113</v>
      </c>
      <c r="K109" s="196"/>
      <c r="L109" s="196"/>
      <c r="M109" s="196"/>
      <c r="N109" s="196"/>
      <c r="O109" s="196"/>
      <c r="P109" s="196"/>
      <c r="Q109" s="196"/>
      <c r="R109" s="196"/>
      <c r="S109" s="196"/>
      <c r="T109" s="196"/>
      <c r="U109" s="188"/>
    </row>
    <row r="110" spans="2:38" s="182" customFormat="1" ht="18.75" customHeight="1">
      <c r="H110" s="183"/>
      <c r="J110" s="196" t="s">
        <v>114</v>
      </c>
      <c r="K110" s="204"/>
      <c r="L110" s="204"/>
      <c r="M110" s="204"/>
      <c r="N110" s="204"/>
      <c r="O110" s="204"/>
      <c r="P110" s="204"/>
      <c r="Q110" s="204"/>
      <c r="R110" s="204"/>
      <c r="S110" s="204"/>
      <c r="T110" s="204"/>
      <c r="U110" s="188"/>
    </row>
    <row r="111" spans="2:38" s="207" customFormat="1" ht="18.75" customHeight="1">
      <c r="H111" s="208"/>
      <c r="I111" s="196"/>
      <c r="J111" s="204" t="s">
        <v>115</v>
      </c>
      <c r="K111" s="204"/>
      <c r="L111" s="204"/>
      <c r="M111" s="204"/>
      <c r="N111" s="204"/>
      <c r="O111" s="204"/>
      <c r="P111" s="204"/>
      <c r="Q111" s="204"/>
      <c r="R111" s="204"/>
      <c r="S111" s="204"/>
      <c r="T111" s="204"/>
      <c r="U111" s="209"/>
    </row>
    <row r="112" spans="2:38" s="1" customFormat="1">
      <c r="B112"/>
      <c r="C112"/>
      <c r="D112"/>
      <c r="E112"/>
      <c r="F112"/>
      <c r="G112"/>
      <c r="I112" s="210"/>
      <c r="J112" s="211"/>
      <c r="K112" s="210"/>
      <c r="L112" s="211"/>
      <c r="M112" s="212"/>
      <c r="N112" s="211"/>
      <c r="O112" s="210"/>
      <c r="P112" s="210"/>
      <c r="Q112" s="210"/>
      <c r="R112" s="210"/>
      <c r="S112" s="210"/>
      <c r="T112" s="210"/>
      <c r="W112"/>
      <c r="X112"/>
      <c r="Y112"/>
      <c r="Z112"/>
      <c r="AA112"/>
      <c r="AB112"/>
    </row>
  </sheetData>
  <sheetProtection password="C7BF" sheet="1" objects="1" scenarios="1"/>
  <mergeCells count="22">
    <mergeCell ref="I107:S107"/>
    <mergeCell ref="H6:I6"/>
    <mergeCell ref="U41:U56"/>
    <mergeCell ref="V41:V56"/>
    <mergeCell ref="I60:Q60"/>
    <mergeCell ref="I96:N96"/>
    <mergeCell ref="U7:U10"/>
    <mergeCell ref="V7:V10"/>
    <mergeCell ref="H1:V1"/>
    <mergeCell ref="H2:K5"/>
    <mergeCell ref="L2:N5"/>
    <mergeCell ref="O2:Q2"/>
    <mergeCell ref="R2:T2"/>
    <mergeCell ref="U2:V2"/>
    <mergeCell ref="O3:P3"/>
    <mergeCell ref="Q3:R3"/>
    <mergeCell ref="S3:T3"/>
    <mergeCell ref="U3:V3"/>
    <mergeCell ref="O4:P4"/>
    <mergeCell ref="Q4:R4"/>
    <mergeCell ref="S4:T4"/>
    <mergeCell ref="U4:V4"/>
  </mergeCells>
  <phoneticPr fontId="3"/>
  <dataValidations count="1">
    <dataValidation type="list" allowBlank="1" showInputMessage="1" showErrorMessage="1" sqref="X2">
      <formula1>$C$4:$C$52</formula1>
    </dataValidation>
  </dataValidations>
  <printOptions horizontalCentered="1"/>
  <pageMargins left="0.19685039370078741" right="0.11811023622047245" top="0.39370078740157483" bottom="0.19685039370078741" header="0.31496062992125984" footer="0.19685039370078741"/>
  <pageSetup paperSize="9" scale="75" fitToHeight="2" orientation="portrait" horizontalDpi="4294967293" verticalDpi="4294967293" r:id="rId1"/>
  <headerFooter differentOddEven="1">
    <evenFooter>&amp;C&amp;"HG丸ｺﾞｼｯｸM-PRO,標準"&amp;12河社会保険労務士事務所</evenFooter>
  </headerFooter>
  <rowBreaks count="1" manualBreakCount="1">
    <brk id="54" min="7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H28.9</vt:lpstr>
      <vt:lpstr>H28.9!Print_Area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河社会保険労務士事務所</dc:creator>
  <cp:lastModifiedBy>kawa</cp:lastModifiedBy>
  <dcterms:created xsi:type="dcterms:W3CDTF">2016-10-05T02:32:01Z</dcterms:created>
  <dcterms:modified xsi:type="dcterms:W3CDTF">2016-10-05T03:00:54Z</dcterms:modified>
</cp:coreProperties>
</file>