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desktop\"/>
    </mc:Choice>
  </mc:AlternateContent>
  <xr:revisionPtr revIDLastSave="0" documentId="13_ncr:1_{762A924D-58D6-4A42-ADFA-CA17532DCA8B}" xr6:coauthVersionLast="45" xr6:coauthVersionMax="45" xr10:uidLastSave="{00000000-0000-0000-0000-000000000000}"/>
  <bookViews>
    <workbookView xWindow="-120" yWindow="-120" windowWidth="29040" windowHeight="15990" xr2:uid="{2750F325-5DDA-472F-9B0B-A1EEC1DD16A4}"/>
  </bookViews>
  <sheets>
    <sheet name="R2.9" sheetId="3" r:id="rId1"/>
  </sheets>
  <definedNames>
    <definedName name="_xlnm.Print_Area" localSheetId="0">'R2.9'!$H$1:$V$110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3" l="1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U41" i="3"/>
  <c r="V41" i="3" s="1"/>
  <c r="L41" i="3"/>
  <c r="K41" i="3"/>
  <c r="V40" i="3"/>
  <c r="U40" i="3"/>
  <c r="K40" i="3"/>
  <c r="U39" i="3"/>
  <c r="V39" i="3" s="1"/>
  <c r="K39" i="3"/>
  <c r="V38" i="3"/>
  <c r="U38" i="3"/>
  <c r="K38" i="3"/>
  <c r="U37" i="3"/>
  <c r="V37" i="3" s="1"/>
  <c r="K37" i="3"/>
  <c r="V36" i="3"/>
  <c r="U36" i="3"/>
  <c r="K36" i="3"/>
  <c r="U35" i="3"/>
  <c r="V35" i="3" s="1"/>
  <c r="K35" i="3"/>
  <c r="V34" i="3"/>
  <c r="U34" i="3"/>
  <c r="K34" i="3"/>
  <c r="U33" i="3"/>
  <c r="V33" i="3" s="1"/>
  <c r="K33" i="3"/>
  <c r="V32" i="3"/>
  <c r="U32" i="3"/>
  <c r="K32" i="3"/>
  <c r="U31" i="3"/>
  <c r="V31" i="3" s="1"/>
  <c r="K31" i="3"/>
  <c r="V30" i="3"/>
  <c r="U30" i="3"/>
  <c r="K30" i="3"/>
  <c r="U29" i="3"/>
  <c r="V29" i="3" s="1"/>
  <c r="K29" i="3"/>
  <c r="U28" i="3"/>
  <c r="V28" i="3" s="1"/>
  <c r="K28" i="3"/>
  <c r="U27" i="3"/>
  <c r="V27" i="3" s="1"/>
  <c r="K27" i="3"/>
  <c r="V26" i="3"/>
  <c r="U26" i="3"/>
  <c r="K26" i="3"/>
  <c r="U25" i="3"/>
  <c r="V25" i="3" s="1"/>
  <c r="K25" i="3"/>
  <c r="V24" i="3"/>
  <c r="U24" i="3"/>
  <c r="K24" i="3"/>
  <c r="U23" i="3"/>
  <c r="V23" i="3" s="1"/>
  <c r="K23" i="3"/>
  <c r="V22" i="3"/>
  <c r="U22" i="3"/>
  <c r="K22" i="3"/>
  <c r="U21" i="3"/>
  <c r="V21" i="3" s="1"/>
  <c r="K21" i="3"/>
  <c r="U20" i="3"/>
  <c r="V20" i="3" s="1"/>
  <c r="K20" i="3"/>
  <c r="U19" i="3"/>
  <c r="V19" i="3" s="1"/>
  <c r="K19" i="3"/>
  <c r="U18" i="3"/>
  <c r="V18" i="3" s="1"/>
  <c r="K18" i="3"/>
  <c r="U17" i="3"/>
  <c r="V17" i="3" s="1"/>
  <c r="K17" i="3"/>
  <c r="U16" i="3"/>
  <c r="V16" i="3" s="1"/>
  <c r="K16" i="3"/>
  <c r="U15" i="3"/>
  <c r="V15" i="3" s="1"/>
  <c r="K15" i="3"/>
  <c r="U14" i="3"/>
  <c r="V14" i="3" s="1"/>
  <c r="K14" i="3"/>
  <c r="U13" i="3"/>
  <c r="V13" i="3" s="1"/>
  <c r="K13" i="3"/>
  <c r="U12" i="3"/>
  <c r="V12" i="3" s="1"/>
  <c r="K12" i="3"/>
  <c r="U11" i="3"/>
  <c r="V11" i="3" s="1"/>
  <c r="L11" i="3"/>
  <c r="K11" i="3"/>
  <c r="I11" i="3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U10" i="3"/>
  <c r="V10" i="3" s="1"/>
  <c r="L10" i="3"/>
  <c r="K10" i="3"/>
  <c r="L9" i="3"/>
  <c r="K9" i="3"/>
  <c r="L8" i="3"/>
  <c r="K8" i="3"/>
  <c r="H8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K7" i="3"/>
  <c r="B7" i="3"/>
  <c r="V6" i="3"/>
  <c r="R6" i="3"/>
  <c r="O6" i="3"/>
  <c r="P39" i="3" s="1"/>
  <c r="R2" i="3"/>
  <c r="O16" i="3" l="1"/>
  <c r="O19" i="3"/>
  <c r="P25" i="3"/>
  <c r="P30" i="3"/>
  <c r="P33" i="3"/>
  <c r="P36" i="3"/>
  <c r="P50" i="3"/>
  <c r="P47" i="3"/>
  <c r="P44" i="3"/>
  <c r="P55" i="3"/>
  <c r="P53" i="3"/>
  <c r="O50" i="3"/>
  <c r="O47" i="3"/>
  <c r="O44" i="3"/>
  <c r="O55" i="3"/>
  <c r="O53" i="3"/>
  <c r="P51" i="3"/>
  <c r="P48" i="3"/>
  <c r="P45" i="3"/>
  <c r="P42" i="3"/>
  <c r="P41" i="3"/>
  <c r="P56" i="3"/>
  <c r="P54" i="3"/>
  <c r="P52" i="3"/>
  <c r="P49" i="3"/>
  <c r="P46" i="3"/>
  <c r="P43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56" i="3"/>
  <c r="O54" i="3"/>
  <c r="O52" i="3"/>
  <c r="O49" i="3"/>
  <c r="O46" i="3"/>
  <c r="O43" i="3"/>
  <c r="O8" i="3"/>
  <c r="P13" i="3"/>
  <c r="P16" i="3"/>
  <c r="P19" i="3"/>
  <c r="P24" i="3"/>
  <c r="O42" i="3"/>
  <c r="O51" i="3"/>
  <c r="P38" i="3"/>
  <c r="O13" i="3"/>
  <c r="P6" i="3"/>
  <c r="O10" i="3"/>
  <c r="P11" i="3"/>
  <c r="P14" i="3"/>
  <c r="P22" i="3"/>
  <c r="P28" i="3"/>
  <c r="O41" i="3"/>
  <c r="O48" i="3"/>
  <c r="S6" i="3"/>
  <c r="P10" i="3"/>
  <c r="O12" i="3"/>
  <c r="O15" i="3"/>
  <c r="O18" i="3"/>
  <c r="P27" i="3"/>
  <c r="P31" i="3"/>
  <c r="P34" i="3"/>
  <c r="P37" i="3"/>
  <c r="P40" i="3"/>
  <c r="P9" i="3"/>
  <c r="P8" i="3"/>
  <c r="O11" i="3"/>
  <c r="O14" i="3"/>
  <c r="O17" i="3"/>
  <c r="P20" i="3"/>
  <c r="P23" i="3"/>
  <c r="P29" i="3"/>
  <c r="P32" i="3"/>
  <c r="P35" i="3"/>
  <c r="O7" i="3"/>
  <c r="P17" i="3"/>
  <c r="P21" i="3"/>
  <c r="P7" i="3"/>
  <c r="O9" i="3"/>
  <c r="P12" i="3"/>
  <c r="P15" i="3"/>
  <c r="P18" i="3"/>
  <c r="P26" i="3"/>
  <c r="O45" i="3"/>
  <c r="T56" i="3" l="1"/>
  <c r="R56" i="3" s="1"/>
  <c r="T54" i="3"/>
  <c r="R54" i="3" s="1"/>
  <c r="T52" i="3"/>
  <c r="R52" i="3" s="1"/>
  <c r="T49" i="3"/>
  <c r="R49" i="3" s="1"/>
  <c r="T46" i="3"/>
  <c r="R46" i="3" s="1"/>
  <c r="T43" i="3"/>
  <c r="R43" i="3" s="1"/>
  <c r="S40" i="3"/>
  <c r="Q40" i="3" s="1"/>
  <c r="S39" i="3"/>
  <c r="Q39" i="3" s="1"/>
  <c r="S38" i="3"/>
  <c r="Q38" i="3" s="1"/>
  <c r="S37" i="3"/>
  <c r="Q37" i="3" s="1"/>
  <c r="S36" i="3"/>
  <c r="Q36" i="3" s="1"/>
  <c r="S35" i="3"/>
  <c r="Q35" i="3" s="1"/>
  <c r="S34" i="3"/>
  <c r="Q34" i="3" s="1"/>
  <c r="S33" i="3"/>
  <c r="Q33" i="3" s="1"/>
  <c r="S32" i="3"/>
  <c r="Q32" i="3" s="1"/>
  <c r="S31" i="3"/>
  <c r="Q31" i="3" s="1"/>
  <c r="S30" i="3"/>
  <c r="Q30" i="3" s="1"/>
  <c r="S29" i="3"/>
  <c r="Q29" i="3" s="1"/>
  <c r="S28" i="3"/>
  <c r="Q28" i="3" s="1"/>
  <c r="S27" i="3"/>
  <c r="Q27" i="3" s="1"/>
  <c r="S26" i="3"/>
  <c r="Q26" i="3" s="1"/>
  <c r="S25" i="3"/>
  <c r="Q25" i="3" s="1"/>
  <c r="S24" i="3"/>
  <c r="Q24" i="3" s="1"/>
  <c r="S23" i="3"/>
  <c r="Q23" i="3" s="1"/>
  <c r="S22" i="3"/>
  <c r="Q22" i="3" s="1"/>
  <c r="S21" i="3"/>
  <c r="Q21" i="3" s="1"/>
  <c r="S20" i="3"/>
  <c r="Q20" i="3" s="1"/>
  <c r="S19" i="3"/>
  <c r="Q19" i="3" s="1"/>
  <c r="S18" i="3"/>
  <c r="Q18" i="3" s="1"/>
  <c r="S17" i="3"/>
  <c r="Q17" i="3" s="1"/>
  <c r="S16" i="3"/>
  <c r="Q16" i="3" s="1"/>
  <c r="S15" i="3"/>
  <c r="Q15" i="3" s="1"/>
  <c r="S14" i="3"/>
  <c r="Q14" i="3" s="1"/>
  <c r="S13" i="3"/>
  <c r="Q13" i="3" s="1"/>
  <c r="S12" i="3"/>
  <c r="Q12" i="3" s="1"/>
  <c r="S11" i="3"/>
  <c r="Q11" i="3" s="1"/>
  <c r="S56" i="3"/>
  <c r="Q56" i="3" s="1"/>
  <c r="S54" i="3"/>
  <c r="Q54" i="3" s="1"/>
  <c r="S52" i="3"/>
  <c r="Q52" i="3" s="1"/>
  <c r="S49" i="3"/>
  <c r="Q49" i="3" s="1"/>
  <c r="S46" i="3"/>
  <c r="Q46" i="3" s="1"/>
  <c r="S43" i="3"/>
  <c r="Q43" i="3" s="1"/>
  <c r="T50" i="3"/>
  <c r="R50" i="3" s="1"/>
  <c r="T47" i="3"/>
  <c r="R47" i="3" s="1"/>
  <c r="T44" i="3"/>
  <c r="R44" i="3" s="1"/>
  <c r="S55" i="3"/>
  <c r="Q55" i="3" s="1"/>
  <c r="S53" i="3"/>
  <c r="Q53" i="3" s="1"/>
  <c r="T51" i="3"/>
  <c r="R51" i="3" s="1"/>
  <c r="T48" i="3"/>
  <c r="R48" i="3" s="1"/>
  <c r="T45" i="3"/>
  <c r="R45" i="3" s="1"/>
  <c r="T42" i="3"/>
  <c r="R42" i="3" s="1"/>
  <c r="T41" i="3"/>
  <c r="R41" i="3" s="1"/>
  <c r="S51" i="3"/>
  <c r="Q51" i="3" s="1"/>
  <c r="S48" i="3"/>
  <c r="Q48" i="3" s="1"/>
  <c r="S45" i="3"/>
  <c r="Q45" i="3" s="1"/>
  <c r="S42" i="3"/>
  <c r="Q42" i="3" s="1"/>
  <c r="S41" i="3"/>
  <c r="Q41" i="3" s="1"/>
  <c r="T40" i="3"/>
  <c r="R40" i="3" s="1"/>
  <c r="T39" i="3"/>
  <c r="R39" i="3" s="1"/>
  <c r="T38" i="3"/>
  <c r="R38" i="3" s="1"/>
  <c r="T37" i="3"/>
  <c r="R37" i="3" s="1"/>
  <c r="T36" i="3"/>
  <c r="R36" i="3" s="1"/>
  <c r="T35" i="3"/>
  <c r="R35" i="3" s="1"/>
  <c r="T34" i="3"/>
  <c r="R34" i="3" s="1"/>
  <c r="T33" i="3"/>
  <c r="R33" i="3" s="1"/>
  <c r="T32" i="3"/>
  <c r="R32" i="3" s="1"/>
  <c r="T31" i="3"/>
  <c r="R31" i="3" s="1"/>
  <c r="T30" i="3"/>
  <c r="R30" i="3" s="1"/>
  <c r="T29" i="3"/>
  <c r="R29" i="3" s="1"/>
  <c r="T27" i="3"/>
  <c r="R27" i="3" s="1"/>
  <c r="T21" i="3"/>
  <c r="R21" i="3" s="1"/>
  <c r="T17" i="3"/>
  <c r="R17" i="3" s="1"/>
  <c r="T14" i="3"/>
  <c r="R14" i="3" s="1"/>
  <c r="T11" i="3"/>
  <c r="R11" i="3" s="1"/>
  <c r="S8" i="3"/>
  <c r="Q8" i="3" s="1"/>
  <c r="T6" i="3"/>
  <c r="T9" i="3"/>
  <c r="R9" i="3" s="1"/>
  <c r="T19" i="3"/>
  <c r="R19" i="3" s="1"/>
  <c r="T16" i="3"/>
  <c r="R16" i="3" s="1"/>
  <c r="S9" i="3"/>
  <c r="Q9" i="3" s="1"/>
  <c r="T55" i="3"/>
  <c r="R55" i="3" s="1"/>
  <c r="T53" i="3"/>
  <c r="R53" i="3" s="1"/>
  <c r="S44" i="3"/>
  <c r="Q44" i="3" s="1"/>
  <c r="T24" i="3"/>
  <c r="R24" i="3" s="1"/>
  <c r="S50" i="3"/>
  <c r="Q50" i="3" s="1"/>
  <c r="T28" i="3"/>
  <c r="R28" i="3" s="1"/>
  <c r="T22" i="3"/>
  <c r="R22" i="3" s="1"/>
  <c r="T20" i="3"/>
  <c r="R20" i="3" s="1"/>
  <c r="T23" i="3"/>
  <c r="R23" i="3" s="1"/>
  <c r="T13" i="3"/>
  <c r="R13" i="3" s="1"/>
  <c r="T8" i="3"/>
  <c r="R8" i="3" s="1"/>
  <c r="T7" i="3"/>
  <c r="R7" i="3" s="1"/>
  <c r="T25" i="3"/>
  <c r="R25" i="3" s="1"/>
  <c r="T18" i="3"/>
  <c r="R18" i="3" s="1"/>
  <c r="T15" i="3"/>
  <c r="R15" i="3" s="1"/>
  <c r="T12" i="3"/>
  <c r="R12" i="3" s="1"/>
  <c r="T10" i="3"/>
  <c r="R10" i="3" s="1"/>
  <c r="S7" i="3"/>
  <c r="Q7" i="3" s="1"/>
  <c r="S47" i="3"/>
  <c r="Q47" i="3" s="1"/>
  <c r="T26" i="3"/>
  <c r="R26" i="3" s="1"/>
  <c r="S10" i="3"/>
  <c r="Q10" i="3" s="1"/>
</calcChain>
</file>

<file path=xl/sharedStrings.xml><?xml version="1.0" encoding="utf-8"?>
<sst xmlns="http://schemas.openxmlformats.org/spreadsheetml/2006/main" count="176" uniqueCount="119">
  <si>
    <t>協会けんぽ料率</t>
    <rPh sb="0" eb="2">
      <t>キョウカイ</t>
    </rPh>
    <rPh sb="5" eb="7">
      <t>リョウリツ</t>
    </rPh>
    <phoneticPr fontId="3"/>
  </si>
  <si>
    <r>
      <t>○</t>
    </r>
    <r>
      <rPr>
        <b/>
        <sz val="22"/>
        <rFont val="Meiryo UI"/>
        <family val="3"/>
        <charset val="128"/>
      </rPr>
      <t>令和2年9月分(10月納付分)から</t>
    </r>
    <r>
      <rPr>
        <b/>
        <sz val="18"/>
        <rFont val="HG丸ｺﾞｼｯｸM-PRO"/>
        <family val="3"/>
        <charset val="128"/>
      </rPr>
      <t>の健康保険・厚生年金保険料額表</t>
    </r>
    <rPh sb="1" eb="3">
      <t>レイワ</t>
    </rPh>
    <rPh sb="4" eb="5">
      <t>ネン</t>
    </rPh>
    <rPh sb="6" eb="7">
      <t>ガツ</t>
    </rPh>
    <rPh sb="7" eb="8">
      <t>ブン</t>
    </rPh>
    <rPh sb="11" eb="12">
      <t>ガツ</t>
    </rPh>
    <rPh sb="12" eb="14">
      <t>ノウフ</t>
    </rPh>
    <rPh sb="14" eb="15">
      <t>ブン</t>
    </rPh>
    <rPh sb="19" eb="21">
      <t>ケンコウ</t>
    </rPh>
    <rPh sb="21" eb="23">
      <t>ホケン</t>
    </rPh>
    <phoneticPr fontId="7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</si>
  <si>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</si>
  <si>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</si>
  <si>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7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</si>
  <si>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</si>
  <si>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7"/>
  </si>
  <si>
    <t>富山県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</si>
  <si>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</si>
  <si>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</si>
  <si>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</si>
  <si>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</si>
  <si>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7"/>
  </si>
  <si>
    <t>介護保険料</t>
    <rPh sb="0" eb="2">
      <t>カイゴ</t>
    </rPh>
    <rPh sb="2" eb="5">
      <t>ホケンリョウ</t>
    </rPh>
    <phoneticPr fontId="7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</si>
  <si>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</si>
  <si>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7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</si>
  <si>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</si>
  <si>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</si>
  <si>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</si>
  <si>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</si>
  <si>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</si>
  <si>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</si>
  <si>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</si>
  <si>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7"/>
  </si>
  <si>
    <t>折半額</t>
    <rPh sb="0" eb="2">
      <t>セッパン</t>
    </rPh>
    <rPh sb="2" eb="3">
      <t>ガク</t>
    </rPh>
    <phoneticPr fontId="7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</si>
  <si>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</si>
  <si>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</si>
  <si>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</si>
  <si>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</si>
  <si>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</si>
  <si>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</si>
  <si>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</si>
  <si>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</si>
  <si>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</si>
  <si>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</si>
  <si>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</si>
  <si>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</si>
  <si>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</si>
  <si>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</si>
  <si>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</si>
  <si>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</si>
  <si>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</si>
  <si>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</si>
  <si>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</si>
  <si>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</si>
  <si>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</si>
  <si>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</si>
  <si>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</si>
  <si>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</si>
  <si>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</si>
  <si>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</si>
  <si>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</si>
  <si>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</si>
  <si>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</si>
  <si>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</si>
  <si>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</si>
  <si>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</si>
  <si>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</si>
  <si>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</si>
  <si>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</si>
  <si>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</si>
  <si>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</si>
  <si>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</si>
  <si>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</si>
  <si>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</si>
  <si>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</si>
  <si>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</si>
  <si>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</si>
  <si>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</si>
  <si>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</si>
  <si>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</si>
  <si>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</si>
  <si>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</si>
  <si>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</si>
  <si>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</si>
  <si>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</si>
  <si>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</si>
  <si>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</si>
  <si>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</si>
  <si>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</si>
  <si>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7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</si>
  <si>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7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</si>
  <si>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7"/>
  </si>
  <si>
    <t>②被保険者が、被保険者負担分を事業主へ現金で支払う場合、被保険者負担分の端数が５０銭未満の場合は切り捨て、</t>
    <phoneticPr fontId="7"/>
  </si>
  <si>
    <t>　５０銭以上の場合は切り上げて１円となります。</t>
    <rPh sb="4" eb="6">
      <t>イジョウ</t>
    </rPh>
    <phoneticPr fontId="7"/>
  </si>
  <si>
    <t xml:space="preserve"> (注)①②にかかわらず、事業主と被保険者の間で特約がある場合には、特約に基づき端数処理をすることができます。</t>
    <phoneticPr fontId="7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</si>
  <si>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7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</si>
  <si>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7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</si>
  <si>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7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</si>
  <si>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7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</si>
  <si>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7"/>
  </si>
  <si>
    <t>　＜標準賞与額の上限＞</t>
    <phoneticPr fontId="7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</si>
  <si>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</si>
  <si>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</si>
  <si>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7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</si>
  <si>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7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</si>
  <si>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</si>
  <si>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7"/>
  </si>
  <si>
    <r>
      <t xml:space="preserve">  協会けんぽの任意継続被保険者に関する標準報酬月額の上限(令和2年度)・・・ </t>
    </r>
    <r>
      <rPr>
        <sz val="14"/>
        <rFont val="HGP創英角ｺﾞｼｯｸUB"/>
        <family val="3"/>
        <charset val="128"/>
      </rPr>
      <t>30万円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0" eb="32">
      <t>レイワ</t>
    </rPh>
    <rPh sb="33" eb="35">
      <t>ネンド</t>
    </rPh>
    <rPh sb="42" eb="44">
      <t>マンエン</t>
    </rPh>
    <phoneticPr fontId="7"/>
  </si>
  <si>
    <t>介護保険について</t>
    <rPh sb="0" eb="2">
      <t>カイゴ</t>
    </rPh>
    <rPh sb="2" eb="4">
      <t>ホケン</t>
    </rPh>
    <phoneticPr fontId="3"/>
  </si>
  <si>
    <t>●</t>
    <phoneticPr fontId="7"/>
  </si>
  <si>
    <t>介護保険第2号被保険者・・・40歳～64歳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rPh sb="20" eb="21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</si>
  <si>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7"/>
  </si>
  <si>
    <t>介護保険第1号被保険者・・・65歳～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</si>
  <si>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</si>
  <si>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</si>
  <si>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6" eb="27">
      <t>トウ</t>
    </rPh>
    <rPh sb="28" eb="30">
      <t>シキュウ</t>
    </rPh>
    <rPh sb="31" eb="32">
      <t>ヨウ</t>
    </rPh>
    <rPh sb="34" eb="36">
      <t>ヒヨウ</t>
    </rPh>
    <rPh sb="37" eb="39">
      <t>イチブ</t>
    </rPh>
    <rPh sb="42" eb="43">
      <t>コ</t>
    </rPh>
    <rPh sb="46" eb="48">
      <t>コソダ</t>
    </rPh>
    <rPh sb="49" eb="51">
      <t>キョシュツ</t>
    </rPh>
    <rPh sb="51" eb="52">
      <t>キン</t>
    </rPh>
    <phoneticPr fontId="7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</si>
  <si>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7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</si>
  <si>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7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</si>
  <si>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</si>
  <si>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t>0.34％(平成31年4月～令和2年3月)</t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</si>
  <si>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r>
      <rPr>
        <b/>
        <sz val="12"/>
        <rFont val="HG丸ｺﾞｼｯｸM-PRO"/>
        <family val="3"/>
        <charset val="128"/>
      </rPr>
      <t>0.3６％</t>
    </r>
    <r>
      <rPr>
        <sz val="12"/>
        <rFont val="HG丸ｺﾞｼｯｸM-PRO"/>
        <family val="3"/>
        <charset val="128"/>
      </rPr>
      <t>(令和2年4月～)</t>
    </r>
    <rPh sb="6" eb="8">
      <t>レイワ</t>
    </rPh>
    <rPh sb="9" eb="10">
      <t>ネン</t>
    </rPh>
    <rPh sb="11" eb="12">
      <t>ガツ</t>
    </rPh>
    <phoneticPr fontId="3"/>
  </si>
  <si>
    <t>健康保険料率適用</t>
    <rPh sb="0" eb="2">
      <t>ケンコウ</t>
    </rPh>
    <rPh sb="2" eb="5">
      <t>ホケンリョウ</t>
    </rPh>
    <rPh sb="5" eb="6">
      <t>リツ</t>
    </rPh>
    <rPh sb="6" eb="8">
      <t>テキヨウ</t>
    </rPh>
    <phoneticPr fontId="7"/>
  </si>
  <si>
    <t>介護保険料率適用</t>
    <rPh sb="0" eb="2">
      <t>カイゴ</t>
    </rPh>
    <rPh sb="2" eb="5">
      <t>ホケンリョウ</t>
    </rPh>
    <rPh sb="5" eb="6">
      <t>リツ</t>
    </rPh>
    <rPh sb="6" eb="8">
      <t>テキヨウ</t>
    </rPh>
    <phoneticPr fontId="3"/>
  </si>
  <si>
    <t>厚生年金保険料率適用</t>
    <rPh sb="0" eb="2">
      <t>コウセイ</t>
    </rPh>
    <rPh sb="2" eb="4">
      <t>ネンキン</t>
    </rPh>
    <rPh sb="4" eb="7">
      <t>ホケンリョウ</t>
    </rPh>
    <rPh sb="7" eb="8">
      <t>リツ</t>
    </rPh>
    <rPh sb="8" eb="10">
      <t>テキヨウ</t>
    </rPh>
    <phoneticPr fontId="3"/>
  </si>
  <si>
    <t>子ども・子育て拠出金率適用</t>
    <rPh sb="0" eb="1">
      <t>コ</t>
    </rPh>
    <rPh sb="4" eb="6">
      <t>コソダ</t>
    </rPh>
    <rPh sb="7" eb="10">
      <t>キョシュツキン</t>
    </rPh>
    <rPh sb="10" eb="11">
      <t>リツ</t>
    </rPh>
    <rPh sb="11" eb="13">
      <t>テキヨウ</t>
    </rPh>
    <phoneticPr fontId="3"/>
  </si>
  <si>
    <t>令和2年3月分から</t>
    <rPh sb="0" eb="2">
      <t>レイワ</t>
    </rPh>
    <rPh sb="3" eb="4">
      <t>ネン</t>
    </rPh>
    <rPh sb="5" eb="7">
      <t>ガツブン</t>
    </rPh>
    <phoneticPr fontId="3"/>
  </si>
  <si>
    <t>令和2年4月分から</t>
    <rPh sb="0" eb="2">
      <t>レイワ</t>
    </rPh>
    <rPh sb="3" eb="4">
      <t>ネン</t>
    </rPh>
    <rPh sb="5" eb="7">
      <t>ガツブン</t>
    </rPh>
    <phoneticPr fontId="3"/>
  </si>
  <si>
    <t xml:space="preserve">令和2年9月分から  </t>
    <rPh sb="0" eb="2">
      <t>レイワ</t>
    </rPh>
    <rPh sb="3" eb="4">
      <t>ネン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</si>
</sst>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;[Red]\-#,##0.0"/>
  </numFmts>
  <fonts count="4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b/>
      <sz val="22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50"/>
      </patternFill>
    </fill>
    <fill>
      <patternFill patternType="solid">
        <fgColor theme="9" tint="0.39997558519241921"/>
        <bgColor indexed="43"/>
      </patternFill>
    </fill>
  </fills>
  <borders count="9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2" applyNumberFormat="1" applyFont="1" applyAlignment="1">
      <alignment horizontal="center" wrapText="1"/>
    </xf>
    <xf numFmtId="10" fontId="9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10" fontId="9" fillId="0" borderId="36" xfId="0" applyNumberFormat="1" applyFont="1" applyBorder="1" applyAlignment="1">
      <alignment horizontal="center" vertical="center" wrapText="1"/>
    </xf>
    <xf numFmtId="38" fontId="16" fillId="0" borderId="16" xfId="1" applyFont="1" applyBorder="1" applyAlignment="1">
      <alignment horizontal="center" vertical="center"/>
    </xf>
    <xf numFmtId="38" fontId="18" fillId="0" borderId="38" xfId="1" applyFont="1" applyBorder="1" applyAlignment="1">
      <alignment horizontal="right"/>
    </xf>
    <xf numFmtId="38" fontId="18" fillId="0" borderId="39" xfId="1" applyFont="1" applyBorder="1" applyAlignment="1">
      <alignment horizontal="right"/>
    </xf>
    <xf numFmtId="38" fontId="18" fillId="0" borderId="40" xfId="1" applyFont="1" applyBorder="1" applyAlignment="1">
      <alignment horizontal="right"/>
    </xf>
    <xf numFmtId="38" fontId="18" fillId="0" borderId="37" xfId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2" fillId="0" borderId="33" xfId="1" applyFont="1" applyBorder="1">
      <alignment vertical="center"/>
    </xf>
    <xf numFmtId="178" fontId="20" fillId="0" borderId="41" xfId="1" applyNumberFormat="1" applyFont="1" applyBorder="1" applyAlignment="1" applyProtection="1">
      <alignment horizontal="right" vertical="center"/>
      <protection hidden="1"/>
    </xf>
    <xf numFmtId="178" fontId="20" fillId="0" borderId="33" xfId="1" applyNumberFormat="1" applyFont="1" applyBorder="1" applyAlignment="1" applyProtection="1">
      <alignment horizontal="right" vertical="center"/>
      <protection hidden="1"/>
    </xf>
    <xf numFmtId="178" fontId="20" fillId="0" borderId="32" xfId="1" applyNumberFormat="1" applyFont="1" applyBorder="1" applyAlignment="1" applyProtection="1">
      <alignment horizontal="right" vertical="center"/>
      <protection hidden="1"/>
    </xf>
    <xf numFmtId="178" fontId="20" fillId="0" borderId="34" xfId="1" applyNumberFormat="1" applyFont="1" applyBorder="1" applyAlignment="1" applyProtection="1">
      <alignment horizontal="right" vertical="center"/>
      <protection hidden="1"/>
    </xf>
    <xf numFmtId="38" fontId="18" fillId="0" borderId="60" xfId="1" applyFont="1" applyBorder="1" applyAlignment="1">
      <alignment horizontal="center" vertical="center"/>
    </xf>
    <xf numFmtId="38" fontId="18" fillId="0" borderId="61" xfId="1" applyFont="1" applyBorder="1" applyAlignment="1">
      <alignment horizontal="center" vertical="center"/>
    </xf>
    <xf numFmtId="38" fontId="19" fillId="0" borderId="61" xfId="1" applyFont="1" applyBorder="1" applyAlignment="1">
      <alignment horizontal="right" vertical="center"/>
    </xf>
    <xf numFmtId="38" fontId="2" fillId="0" borderId="62" xfId="1" applyFont="1" applyBorder="1">
      <alignment vertical="center"/>
    </xf>
    <xf numFmtId="178" fontId="20" fillId="0" borderId="63" xfId="1" applyNumberFormat="1" applyFont="1" applyBorder="1" applyAlignment="1" applyProtection="1">
      <alignment horizontal="right" vertical="center"/>
      <protection hidden="1"/>
    </xf>
    <xf numFmtId="178" fontId="20" fillId="0" borderId="62" xfId="1" applyNumberFormat="1" applyFont="1" applyBorder="1" applyAlignment="1" applyProtection="1">
      <alignment horizontal="right" vertical="center"/>
      <protection hidden="1"/>
    </xf>
    <xf numFmtId="178" fontId="20" fillId="0" borderId="64" xfId="1" applyNumberFormat="1" applyFont="1" applyBorder="1" applyAlignment="1" applyProtection="1">
      <alignment horizontal="right" vertical="center"/>
      <protection hidden="1"/>
    </xf>
    <xf numFmtId="178" fontId="20" fillId="0" borderId="65" xfId="1" applyNumberFormat="1" applyFont="1" applyBorder="1" applyAlignment="1" applyProtection="1">
      <alignment horizontal="right" vertical="center"/>
      <protection hidden="1"/>
    </xf>
    <xf numFmtId="40" fontId="20" fillId="0" borderId="58" xfId="1" applyNumberFormat="1" applyFont="1" applyBorder="1" applyProtection="1">
      <alignment vertical="center"/>
      <protection hidden="1"/>
    </xf>
    <xf numFmtId="40" fontId="20" fillId="0" borderId="59" xfId="1" applyNumberFormat="1" applyFont="1" applyBorder="1" applyProtection="1">
      <alignment vertical="center"/>
      <protection hidden="1"/>
    </xf>
    <xf numFmtId="40" fontId="20" fillId="0" borderId="15" xfId="1" applyNumberFormat="1" applyFont="1" applyBorder="1" applyProtection="1">
      <alignment vertical="center"/>
      <protection hidden="1"/>
    </xf>
    <xf numFmtId="40" fontId="20" fillId="0" borderId="35" xfId="1" applyNumberFormat="1" applyFont="1" applyBorder="1" applyProtection="1">
      <alignment vertical="center"/>
      <protection hidden="1"/>
    </xf>
    <xf numFmtId="0" fontId="21" fillId="0" borderId="0" xfId="0" applyFont="1">
      <alignment vertical="center"/>
    </xf>
    <xf numFmtId="40" fontId="20" fillId="0" borderId="48" xfId="1" applyNumberFormat="1" applyFont="1" applyBorder="1" applyAlignment="1" applyProtection="1">
      <alignment vertical="center"/>
      <protection hidden="1"/>
    </xf>
    <xf numFmtId="0" fontId="0" fillId="0" borderId="48" xfId="0" applyBorder="1" applyProtection="1">
      <alignment vertical="center"/>
      <protection hidden="1"/>
    </xf>
    <xf numFmtId="0" fontId="2" fillId="0" borderId="45" xfId="0" applyFont="1" applyBorder="1">
      <alignment vertical="center"/>
    </xf>
    <xf numFmtId="38" fontId="19" fillId="0" borderId="16" xfId="1" applyFont="1" applyBorder="1">
      <alignment vertical="center"/>
    </xf>
    <xf numFmtId="38" fontId="2" fillId="0" borderId="45" xfId="1" applyFont="1" applyBorder="1">
      <alignment vertical="center"/>
    </xf>
    <xf numFmtId="178" fontId="20" fillId="0" borderId="45" xfId="1" applyNumberFormat="1" applyFont="1" applyBorder="1" applyProtection="1">
      <alignment vertical="center"/>
      <protection hidden="1"/>
    </xf>
    <xf numFmtId="178" fontId="20" fillId="0" borderId="34" xfId="1" applyNumberFormat="1" applyFont="1" applyBorder="1" applyProtection="1">
      <alignment vertical="center"/>
      <protection hidden="1"/>
    </xf>
    <xf numFmtId="178" fontId="20" fillId="0" borderId="32" xfId="1" applyNumberFormat="1" applyFont="1" applyBorder="1" applyProtection="1">
      <alignment vertical="center"/>
      <protection hidden="1"/>
    </xf>
    <xf numFmtId="0" fontId="0" fillId="0" borderId="82" xfId="0" applyBorder="1" applyProtection="1">
      <alignment vertical="center"/>
      <protection hidden="1"/>
    </xf>
    <xf numFmtId="0" fontId="19" fillId="0" borderId="0" xfId="0" applyFont="1">
      <alignment vertical="center"/>
    </xf>
    <xf numFmtId="38" fontId="23" fillId="0" borderId="0" xfId="1" applyFont="1" applyAlignment="1">
      <alignment horizontal="left" vertical="center"/>
    </xf>
    <xf numFmtId="38" fontId="24" fillId="0" borderId="0" xfId="1" applyFont="1">
      <alignment vertical="center"/>
    </xf>
    <xf numFmtId="0" fontId="24" fillId="0" borderId="0" xfId="0" applyFont="1">
      <alignment vertical="center"/>
    </xf>
    <xf numFmtId="0" fontId="23" fillId="0" borderId="0" xfId="1" applyNumberFormat="1" applyFont="1">
      <alignment vertical="center"/>
    </xf>
    <xf numFmtId="0" fontId="23" fillId="0" borderId="0" xfId="0" applyFont="1">
      <alignment vertical="center"/>
    </xf>
    <xf numFmtId="38" fontId="23" fillId="0" borderId="0" xfId="1" applyFont="1" applyAlignment="1">
      <alignment horizontal="left" vertical="center" shrinkToFit="1"/>
    </xf>
    <xf numFmtId="38" fontId="26" fillId="0" borderId="0" xfId="1" applyFont="1" applyAlignment="1">
      <alignment horizontal="left" vertical="center"/>
    </xf>
    <xf numFmtId="38" fontId="23" fillId="0" borderId="0" xfId="1" applyFont="1">
      <alignment vertical="center"/>
    </xf>
    <xf numFmtId="0" fontId="27" fillId="0" borderId="0" xfId="1" applyNumberFormat="1" applyFont="1">
      <alignment vertical="center"/>
    </xf>
    <xf numFmtId="38" fontId="27" fillId="0" borderId="0" xfId="1" applyFont="1" applyAlignment="1">
      <alignment horizontal="left" vertical="center"/>
    </xf>
    <xf numFmtId="38" fontId="24" fillId="0" borderId="0" xfId="1" applyFont="1" applyAlignment="1">
      <alignment horizontal="left" vertical="center"/>
    </xf>
    <xf numFmtId="38" fontId="26" fillId="0" borderId="0" xfId="1" applyFont="1">
      <alignment vertical="center"/>
    </xf>
    <xf numFmtId="0" fontId="26" fillId="0" borderId="0" xfId="0" applyFont="1">
      <alignment vertical="center"/>
    </xf>
    <xf numFmtId="0" fontId="10" fillId="0" borderId="0" xfId="0" applyFont="1">
      <alignment vertical="center"/>
    </xf>
    <xf numFmtId="38" fontId="28" fillId="0" borderId="0" xfId="1" applyFont="1" applyAlignment="1">
      <alignment horizontal="left" vertical="center"/>
    </xf>
    <xf numFmtId="0" fontId="2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38" fontId="33" fillId="0" borderId="0" xfId="1" applyFont="1">
      <alignment vertical="center"/>
    </xf>
    <xf numFmtId="38" fontId="34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 indent="4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1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 indent="3"/>
    </xf>
    <xf numFmtId="0" fontId="28" fillId="0" borderId="0" xfId="0" applyFont="1" applyAlignment="1">
      <alignment horizontal="right" vertical="center" indent="1"/>
    </xf>
    <xf numFmtId="0" fontId="37" fillId="0" borderId="0" xfId="0" applyFont="1">
      <alignment vertical="center"/>
    </xf>
    <xf numFmtId="0" fontId="0" fillId="0" borderId="0" xfId="0">
      <alignment vertical="center"/>
    </xf>
    <xf numFmtId="38" fontId="2" fillId="0" borderId="15" xfId="1" applyFont="1" applyBorder="1" applyAlignment="1">
      <alignment horizontal="center" vertical="center"/>
    </xf>
    <xf numFmtId="38" fontId="18" fillId="0" borderId="49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9" fillId="0" borderId="50" xfId="1" applyFont="1" applyBorder="1" applyAlignment="1">
      <alignment horizontal="right" vertical="center"/>
    </xf>
    <xf numFmtId="38" fontId="2" fillId="0" borderId="51" xfId="1" applyFont="1" applyBorder="1">
      <alignment vertical="center"/>
    </xf>
    <xf numFmtId="178" fontId="20" fillId="0" borderId="55" xfId="1" applyNumberFormat="1" applyFont="1" applyBorder="1" applyAlignment="1" applyProtection="1">
      <alignment horizontal="right" vertical="center"/>
      <protection hidden="1"/>
    </xf>
    <xf numFmtId="178" fontId="20" fillId="0" borderId="51" xfId="1" applyNumberFormat="1" applyFont="1" applyBorder="1" applyAlignment="1" applyProtection="1">
      <alignment horizontal="right" vertical="center"/>
      <protection hidden="1"/>
    </xf>
    <xf numFmtId="178" fontId="20" fillId="0" borderId="56" xfId="1" applyNumberFormat="1" applyFont="1" applyBorder="1" applyAlignment="1" applyProtection="1">
      <alignment horizontal="right" vertical="center"/>
      <protection hidden="1"/>
    </xf>
    <xf numFmtId="178" fontId="20" fillId="0" borderId="57" xfId="1" applyNumberFormat="1" applyFont="1" applyBorder="1" applyAlignment="1" applyProtection="1">
      <alignment horizontal="right" vertical="center"/>
      <protection hidden="1"/>
    </xf>
    <xf numFmtId="40" fontId="20" fillId="0" borderId="89" xfId="1" applyNumberFormat="1" applyFont="1" applyBorder="1" applyAlignment="1" applyProtection="1">
      <alignment vertical="center"/>
      <protection hidden="1"/>
    </xf>
    <xf numFmtId="40" fontId="20" fillId="0" borderId="90" xfId="1" applyNumberFormat="1" applyFont="1" applyBorder="1" applyAlignment="1" applyProtection="1">
      <alignment vertical="center"/>
      <protection hidden="1"/>
    </xf>
    <xf numFmtId="38" fontId="18" fillId="0" borderId="24" xfId="1" applyFont="1" applyBorder="1">
      <alignment vertical="center"/>
    </xf>
    <xf numFmtId="38" fontId="12" fillId="0" borderId="31" xfId="1" applyFont="1" applyBorder="1" applyAlignment="1">
      <alignment horizontal="center" vertical="center"/>
    </xf>
    <xf numFmtId="38" fontId="18" fillId="0" borderId="27" xfId="1" applyFont="1" applyBorder="1" applyAlignment="1">
      <alignment horizontal="right" vertical="center" shrinkToFit="1"/>
    </xf>
    <xf numFmtId="38" fontId="18" fillId="0" borderId="24" xfId="1" applyFont="1" applyBorder="1" applyAlignment="1">
      <alignment horizontal="right" vertical="center"/>
    </xf>
    <xf numFmtId="38" fontId="18" fillId="0" borderId="27" xfId="1" applyFont="1" applyBorder="1" applyAlignment="1">
      <alignment vertical="center" shrinkToFit="1"/>
    </xf>
    <xf numFmtId="38" fontId="18" fillId="0" borderId="44" xfId="1" applyFont="1" applyBorder="1">
      <alignment vertical="center"/>
    </xf>
    <xf numFmtId="38" fontId="12" fillId="0" borderId="45" xfId="1" applyFont="1" applyBorder="1" applyAlignment="1">
      <alignment horizontal="center" vertical="center"/>
    </xf>
    <xf numFmtId="38" fontId="18" fillId="0" borderId="46" xfId="1" applyFont="1" applyBorder="1" applyAlignment="1">
      <alignment vertical="center" shrinkToFit="1"/>
    </xf>
    <xf numFmtId="38" fontId="18" fillId="0" borderId="52" xfId="1" applyFont="1" applyBorder="1">
      <alignment vertical="center"/>
    </xf>
    <xf numFmtId="38" fontId="12" fillId="0" borderId="53" xfId="1" applyFont="1" applyBorder="1" applyAlignment="1">
      <alignment horizontal="center" vertical="center"/>
    </xf>
    <xf numFmtId="38" fontId="18" fillId="0" borderId="54" xfId="1" applyFont="1" applyBorder="1" applyAlignment="1">
      <alignment vertical="center" shrinkToFit="1"/>
    </xf>
    <xf numFmtId="38" fontId="16" fillId="0" borderId="46" xfId="1" applyFont="1" applyBorder="1" applyAlignment="1">
      <alignment vertical="center" shrinkToFit="1"/>
    </xf>
    <xf numFmtId="38" fontId="12" fillId="0" borderId="45" xfId="1" applyFont="1" applyBorder="1">
      <alignment vertical="center"/>
    </xf>
    <xf numFmtId="38" fontId="18" fillId="0" borderId="46" xfId="1" applyFont="1" applyBorder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38" fillId="0" borderId="0" xfId="0" applyFont="1" applyAlignment="1">
      <alignment horizontal="left" vertical="center" indent="2"/>
    </xf>
    <xf numFmtId="0" fontId="39" fillId="0" borderId="0" xfId="0" applyFont="1" applyAlignment="1">
      <alignment horizontal="left" vertical="center" indent="2"/>
    </xf>
    <xf numFmtId="0" fontId="39" fillId="0" borderId="0" xfId="0" applyFont="1">
      <alignment vertical="center"/>
    </xf>
    <xf numFmtId="0" fontId="38" fillId="0" borderId="0" xfId="0" applyFont="1">
      <alignment vertical="center"/>
    </xf>
    <xf numFmtId="0" fontId="16" fillId="0" borderId="0" xfId="1" applyNumberFormat="1" applyFont="1">
      <alignment vertical="center"/>
    </xf>
    <xf numFmtId="38" fontId="16" fillId="0" borderId="0" xfId="1" applyFont="1">
      <alignment vertical="center"/>
    </xf>
    <xf numFmtId="0" fontId="40" fillId="0" borderId="0" xfId="1" applyNumberFormat="1" applyFont="1">
      <alignment vertical="center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42" fillId="0" borderId="0" xfId="0" applyFont="1">
      <alignment vertical="center"/>
    </xf>
    <xf numFmtId="176" fontId="21" fillId="0" borderId="41" xfId="2" applyNumberFormat="1" applyFont="1" applyBorder="1" applyAlignment="1" applyProtection="1">
      <alignment horizontal="center" vertical="center"/>
      <protection hidden="1"/>
    </xf>
    <xf numFmtId="176" fontId="21" fillId="0" borderId="33" xfId="2" applyNumberFormat="1" applyFont="1" applyBorder="1" applyAlignment="1" applyProtection="1">
      <alignment horizontal="center" vertical="center"/>
      <protection hidden="1"/>
    </xf>
    <xf numFmtId="176" fontId="21" fillId="0" borderId="32" xfId="2" applyNumberFormat="1" applyFont="1" applyBorder="1" applyAlignment="1">
      <alignment horizontal="center" vertical="center"/>
    </xf>
    <xf numFmtId="176" fontId="21" fillId="0" borderId="34" xfId="2" applyNumberFormat="1" applyFont="1" applyBorder="1" applyAlignment="1" applyProtection="1">
      <alignment horizontal="center" vertical="center"/>
      <protection hidden="1"/>
    </xf>
    <xf numFmtId="176" fontId="21" fillId="0" borderId="32" xfId="2" applyNumberFormat="1" applyFont="1" applyBorder="1" applyAlignment="1" applyProtection="1">
      <alignment horizontal="center" vertical="center"/>
      <protection hidden="1"/>
    </xf>
    <xf numFmtId="176" fontId="21" fillId="0" borderId="15" xfId="1" quotePrefix="1" applyNumberFormat="1" applyFont="1" applyBorder="1" applyAlignment="1">
      <alignment horizontal="center" vertical="center"/>
    </xf>
    <xf numFmtId="177" fontId="21" fillId="0" borderId="35" xfId="1" quotePrefix="1" applyNumberFormat="1" applyFont="1" applyBorder="1" applyAlignment="1" applyProtection="1">
      <alignment horizontal="center" vertical="center"/>
      <protection hidden="1"/>
    </xf>
    <xf numFmtId="38" fontId="20" fillId="4" borderId="42" xfId="1" applyFont="1" applyFill="1" applyBorder="1" applyProtection="1">
      <alignment vertical="center"/>
      <protection hidden="1"/>
    </xf>
    <xf numFmtId="38" fontId="20" fillId="4" borderId="43" xfId="1" applyFont="1" applyFill="1" applyBorder="1" applyProtection="1">
      <alignment vertical="center"/>
      <protection hidden="1"/>
    </xf>
    <xf numFmtId="38" fontId="18" fillId="4" borderId="37" xfId="1" applyFont="1" applyFill="1" applyBorder="1" applyAlignment="1">
      <alignment horizontal="center" vertical="center"/>
    </xf>
    <xf numFmtId="38" fontId="18" fillId="4" borderId="16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right" vertical="center"/>
    </xf>
    <xf numFmtId="38" fontId="2" fillId="4" borderId="33" xfId="1" applyFont="1" applyFill="1" applyBorder="1">
      <alignment vertical="center"/>
    </xf>
    <xf numFmtId="38" fontId="18" fillId="4" borderId="44" xfId="1" applyFont="1" applyFill="1" applyBorder="1" applyAlignment="1">
      <alignment horizontal="right" vertical="center"/>
    </xf>
    <xf numFmtId="38" fontId="12" fillId="4" borderId="45" xfId="1" applyFont="1" applyFill="1" applyBorder="1" applyAlignment="1">
      <alignment horizontal="center" vertical="center"/>
    </xf>
    <xf numFmtId="38" fontId="18" fillId="4" borderId="46" xfId="1" applyFont="1" applyFill="1" applyBorder="1" applyAlignment="1">
      <alignment horizontal="right" vertical="center" shrinkToFit="1"/>
    </xf>
    <xf numFmtId="178" fontId="20" fillId="3" borderId="41" xfId="1" applyNumberFormat="1" applyFont="1" applyFill="1" applyBorder="1" applyAlignment="1" applyProtection="1">
      <alignment horizontal="right" vertical="center"/>
      <protection hidden="1"/>
    </xf>
    <xf numFmtId="178" fontId="20" fillId="3" borderId="33" xfId="1" applyNumberFormat="1" applyFont="1" applyFill="1" applyBorder="1" applyAlignment="1" applyProtection="1">
      <alignment horizontal="right" vertical="center"/>
      <protection hidden="1"/>
    </xf>
    <xf numFmtId="178" fontId="20" fillId="3" borderId="32" xfId="1" applyNumberFormat="1" applyFont="1" applyFill="1" applyBorder="1" applyAlignment="1" applyProtection="1">
      <alignment horizontal="right" vertical="center"/>
      <protection hidden="1"/>
    </xf>
    <xf numFmtId="178" fontId="20" fillId="3" borderId="34" xfId="1" applyNumberFormat="1" applyFont="1" applyFill="1" applyBorder="1" applyAlignment="1" applyProtection="1">
      <alignment horizontal="right" vertical="center"/>
      <protection hidden="1"/>
    </xf>
    <xf numFmtId="38" fontId="20" fillId="4" borderId="47" xfId="1" applyFont="1" applyFill="1" applyBorder="1" applyProtection="1">
      <alignment vertical="center"/>
      <protection hidden="1"/>
    </xf>
    <xf numFmtId="38" fontId="20" fillId="4" borderId="48" xfId="1" applyFont="1" applyFill="1" applyBorder="1" applyProtection="1">
      <alignment vertical="center"/>
      <protection hidden="1"/>
    </xf>
    <xf numFmtId="38" fontId="18" fillId="0" borderId="44" xfId="1" applyFont="1" applyBorder="1" applyAlignment="1">
      <alignment horizontal="right" vertical="center"/>
    </xf>
    <xf numFmtId="38" fontId="18" fillId="0" borderId="46" xfId="1" applyFont="1" applyBorder="1" applyAlignment="1">
      <alignment horizontal="right" vertical="center" shrinkToFit="1"/>
    </xf>
    <xf numFmtId="178" fontId="20" fillId="0" borderId="17" xfId="1" applyNumberFormat="1" applyFont="1" applyBorder="1" applyAlignment="1" applyProtection="1">
      <alignment horizontal="right" vertical="center"/>
      <protection hidden="1"/>
    </xf>
    <xf numFmtId="38" fontId="18" fillId="4" borderId="66" xfId="1" applyFont="1" applyFill="1" applyBorder="1" applyAlignment="1">
      <alignment horizontal="center" vertical="center"/>
    </xf>
    <xf numFmtId="38" fontId="18" fillId="4" borderId="67" xfId="1" applyFont="1" applyFill="1" applyBorder="1" applyAlignment="1">
      <alignment horizontal="center" vertical="center"/>
    </xf>
    <xf numFmtId="38" fontId="19" fillId="4" borderId="67" xfId="1" applyFont="1" applyFill="1" applyBorder="1" applyAlignment="1">
      <alignment horizontal="right" vertical="center"/>
    </xf>
    <xf numFmtId="38" fontId="2" fillId="4" borderId="68" xfId="1" applyFont="1" applyFill="1" applyBorder="1">
      <alignment vertical="center"/>
    </xf>
    <xf numFmtId="38" fontId="18" fillId="4" borderId="69" xfId="1" applyFont="1" applyFill="1" applyBorder="1" applyAlignment="1">
      <alignment horizontal="right" vertical="center"/>
    </xf>
    <xf numFmtId="38" fontId="12" fillId="4" borderId="70" xfId="1" applyFont="1" applyFill="1" applyBorder="1" applyAlignment="1">
      <alignment horizontal="center" vertical="center"/>
    </xf>
    <xf numFmtId="38" fontId="18" fillId="4" borderId="71" xfId="1" applyFont="1" applyFill="1" applyBorder="1" applyAlignment="1">
      <alignment horizontal="right" vertical="center" shrinkToFit="1"/>
    </xf>
    <xf numFmtId="178" fontId="20" fillId="3" borderId="72" xfId="1" applyNumberFormat="1" applyFont="1" applyFill="1" applyBorder="1" applyAlignment="1" applyProtection="1">
      <alignment horizontal="right" vertical="center"/>
      <protection hidden="1"/>
    </xf>
    <xf numFmtId="178" fontId="20" fillId="3" borderId="68" xfId="1" applyNumberFormat="1" applyFont="1" applyFill="1" applyBorder="1" applyAlignment="1" applyProtection="1">
      <alignment horizontal="right" vertical="center"/>
      <protection hidden="1"/>
    </xf>
    <xf numFmtId="178" fontId="20" fillId="3" borderId="73" xfId="1" applyNumberFormat="1" applyFont="1" applyFill="1" applyBorder="1" applyAlignment="1" applyProtection="1">
      <alignment horizontal="right" vertical="center"/>
      <protection hidden="1"/>
    </xf>
    <xf numFmtId="178" fontId="20" fillId="3" borderId="74" xfId="1" applyNumberFormat="1" applyFont="1" applyFill="1" applyBorder="1" applyAlignment="1" applyProtection="1">
      <alignment horizontal="right" vertical="center"/>
      <protection hidden="1"/>
    </xf>
    <xf numFmtId="178" fontId="20" fillId="3" borderId="86" xfId="1" applyNumberFormat="1" applyFont="1" applyFill="1" applyBorder="1" applyAlignment="1" applyProtection="1">
      <alignment horizontal="right" vertical="center"/>
      <protection hidden="1"/>
    </xf>
    <xf numFmtId="40" fontId="20" fillId="4" borderId="87" xfId="1" applyNumberFormat="1" applyFont="1" applyFill="1" applyBorder="1" applyProtection="1">
      <alignment vertical="center"/>
      <protection hidden="1"/>
    </xf>
    <xf numFmtId="40" fontId="20" fillId="4" borderId="88" xfId="1" applyNumberFormat="1" applyFont="1" applyFill="1" applyBorder="1" applyProtection="1">
      <alignment vertical="center"/>
      <protection hidden="1"/>
    </xf>
    <xf numFmtId="38" fontId="18" fillId="4" borderId="44" xfId="1" applyFont="1" applyFill="1" applyBorder="1">
      <alignment vertical="center"/>
    </xf>
    <xf numFmtId="38" fontId="18" fillId="4" borderId="46" xfId="1" applyFont="1" applyFill="1" applyBorder="1" applyAlignment="1">
      <alignment vertical="center" shrinkToFit="1"/>
    </xf>
    <xf numFmtId="40" fontId="20" fillId="4" borderId="15" xfId="1" applyNumberFormat="1" applyFont="1" applyFill="1" applyBorder="1" applyProtection="1">
      <alignment vertical="center"/>
      <protection hidden="1"/>
    </xf>
    <xf numFmtId="40" fontId="20" fillId="4" borderId="35" xfId="1" applyNumberFormat="1" applyFont="1" applyFill="1" applyBorder="1" applyProtection="1">
      <alignment vertical="center"/>
      <protection hidden="1"/>
    </xf>
    <xf numFmtId="38" fontId="19" fillId="5" borderId="16" xfId="1" applyFont="1" applyFill="1" applyBorder="1" applyAlignment="1">
      <alignment horizontal="right" vertical="center"/>
    </xf>
    <xf numFmtId="38" fontId="2" fillId="5" borderId="33" xfId="1" applyFont="1" applyFill="1" applyBorder="1">
      <alignment vertical="center"/>
    </xf>
    <xf numFmtId="38" fontId="18" fillId="5" borderId="44" xfId="1" applyFont="1" applyFill="1" applyBorder="1">
      <alignment vertical="center"/>
    </xf>
    <xf numFmtId="38" fontId="18" fillId="5" borderId="46" xfId="1" applyFont="1" applyFill="1" applyBorder="1" applyAlignment="1">
      <alignment vertical="center" shrinkToFit="1"/>
    </xf>
    <xf numFmtId="40" fontId="20" fillId="5" borderId="15" xfId="1" applyNumberFormat="1" applyFont="1" applyFill="1" applyBorder="1" applyProtection="1">
      <alignment vertical="center"/>
      <protection hidden="1"/>
    </xf>
    <xf numFmtId="40" fontId="20" fillId="5" borderId="35" xfId="1" applyNumberFormat="1" applyFont="1" applyFill="1" applyBorder="1" applyProtection="1">
      <alignment vertical="center"/>
      <protection hidden="1"/>
    </xf>
    <xf numFmtId="38" fontId="19" fillId="6" borderId="16" xfId="1" applyFont="1" applyFill="1" applyBorder="1" applyAlignment="1">
      <alignment horizontal="right" vertical="center"/>
    </xf>
    <xf numFmtId="38" fontId="2" fillId="6" borderId="33" xfId="1" applyFont="1" applyFill="1" applyBorder="1">
      <alignment vertical="center"/>
    </xf>
    <xf numFmtId="38" fontId="18" fillId="6" borderId="44" xfId="1" applyFont="1" applyFill="1" applyBorder="1">
      <alignment vertical="center"/>
    </xf>
    <xf numFmtId="38" fontId="18" fillId="6" borderId="46" xfId="1" applyFont="1" applyFill="1" applyBorder="1" applyAlignment="1">
      <alignment vertical="center" shrinkToFit="1"/>
    </xf>
    <xf numFmtId="40" fontId="20" fillId="6" borderId="15" xfId="1" applyNumberFormat="1" applyFont="1" applyFill="1" applyBorder="1" applyProtection="1">
      <alignment vertical="center"/>
      <protection hidden="1"/>
    </xf>
    <xf numFmtId="40" fontId="20" fillId="6" borderId="35" xfId="1" applyNumberFormat="1" applyFont="1" applyFill="1" applyBorder="1" applyProtection="1">
      <alignment vertical="center"/>
      <protection hidden="1"/>
    </xf>
    <xf numFmtId="38" fontId="18" fillId="4" borderId="69" xfId="1" applyFont="1" applyFill="1" applyBorder="1">
      <alignment vertical="center"/>
    </xf>
    <xf numFmtId="38" fontId="18" fillId="4" borderId="71" xfId="1" applyFont="1" applyFill="1" applyBorder="1" applyAlignment="1">
      <alignment vertical="center" shrinkToFit="1"/>
    </xf>
    <xf numFmtId="40" fontId="20" fillId="4" borderId="91" xfId="1" applyNumberFormat="1" applyFont="1" applyFill="1" applyBorder="1" applyProtection="1">
      <alignment vertical="center"/>
      <protection hidden="1"/>
    </xf>
    <xf numFmtId="40" fontId="20" fillId="4" borderId="92" xfId="1" applyNumberFormat="1" applyFont="1" applyFill="1" applyBorder="1" applyProtection="1">
      <alignment vertical="center"/>
      <protection hidden="1"/>
    </xf>
    <xf numFmtId="178" fontId="20" fillId="0" borderId="93" xfId="1" applyNumberFormat="1" applyFont="1" applyBorder="1" applyAlignment="1" applyProtection="1">
      <alignment horizontal="right" vertical="center"/>
      <protection hidden="1"/>
    </xf>
    <xf numFmtId="38" fontId="18" fillId="4" borderId="60" xfId="1" applyFont="1" applyFill="1" applyBorder="1" applyAlignment="1">
      <alignment horizontal="center" vertical="center"/>
    </xf>
    <xf numFmtId="38" fontId="18" fillId="4" borderId="61" xfId="1" applyFont="1" applyFill="1" applyBorder="1" applyAlignment="1">
      <alignment horizontal="center" vertical="center"/>
    </xf>
    <xf numFmtId="38" fontId="19" fillId="4" borderId="61" xfId="1" applyFont="1" applyFill="1" applyBorder="1" applyAlignment="1">
      <alignment horizontal="right" vertical="center"/>
    </xf>
    <xf numFmtId="38" fontId="2" fillId="4" borderId="62" xfId="1" applyFont="1" applyFill="1" applyBorder="1">
      <alignment vertical="center"/>
    </xf>
    <xf numFmtId="38" fontId="18" fillId="4" borderId="24" xfId="1" applyFont="1" applyFill="1" applyBorder="1">
      <alignment vertical="center"/>
    </xf>
    <xf numFmtId="38" fontId="12" fillId="4" borderId="31" xfId="1" applyFont="1" applyFill="1" applyBorder="1" applyAlignment="1">
      <alignment horizontal="center" vertical="center"/>
    </xf>
    <xf numFmtId="38" fontId="18" fillId="4" borderId="27" xfId="1" applyFont="1" applyFill="1" applyBorder="1" applyAlignment="1">
      <alignment vertical="center" shrinkToFit="1"/>
    </xf>
    <xf numFmtId="178" fontId="20" fillId="3" borderId="63" xfId="1" applyNumberFormat="1" applyFont="1" applyFill="1" applyBorder="1" applyAlignment="1" applyProtection="1">
      <alignment horizontal="right" vertical="center"/>
      <protection hidden="1"/>
    </xf>
    <xf numFmtId="178" fontId="20" fillId="3" borderId="62" xfId="1" applyNumberFormat="1" applyFont="1" applyFill="1" applyBorder="1" applyAlignment="1" applyProtection="1">
      <alignment horizontal="right" vertical="center"/>
      <protection hidden="1"/>
    </xf>
    <xf numFmtId="178" fontId="20" fillId="3" borderId="64" xfId="1" applyNumberFormat="1" applyFont="1" applyFill="1" applyBorder="1" applyAlignment="1" applyProtection="1">
      <alignment horizontal="right" vertical="center"/>
      <protection hidden="1"/>
    </xf>
    <xf numFmtId="178" fontId="20" fillId="3" borderId="65" xfId="1" applyNumberFormat="1" applyFont="1" applyFill="1" applyBorder="1" applyAlignment="1" applyProtection="1">
      <alignment horizontal="right" vertical="center"/>
      <protection hidden="1"/>
    </xf>
    <xf numFmtId="40" fontId="20" fillId="0" borderId="94" xfId="1" applyNumberFormat="1" applyFont="1" applyBorder="1" applyAlignment="1" applyProtection="1">
      <alignment vertical="center"/>
      <protection hidden="1"/>
    </xf>
    <xf numFmtId="0" fontId="2" fillId="4" borderId="45" xfId="0" applyFont="1" applyFill="1" applyBorder="1">
      <alignment vertical="center"/>
    </xf>
    <xf numFmtId="38" fontId="19" fillId="4" borderId="16" xfId="1" applyFont="1" applyFill="1" applyBorder="1">
      <alignment vertical="center"/>
    </xf>
    <xf numFmtId="38" fontId="2" fillId="4" borderId="45" xfId="1" applyFont="1" applyFill="1" applyBorder="1">
      <alignment vertical="center"/>
    </xf>
    <xf numFmtId="38" fontId="12" fillId="4" borderId="45" xfId="1" applyFont="1" applyFill="1" applyBorder="1">
      <alignment vertical="center"/>
    </xf>
    <xf numFmtId="38" fontId="18" fillId="4" borderId="46" xfId="1" applyFont="1" applyFill="1" applyBorder="1">
      <alignment vertical="center"/>
    </xf>
    <xf numFmtId="178" fontId="20" fillId="3" borderId="45" xfId="1" applyNumberFormat="1" applyFont="1" applyFill="1" applyBorder="1" applyProtection="1">
      <alignment vertical="center"/>
      <protection hidden="1"/>
    </xf>
    <xf numFmtId="178" fontId="20" fillId="3" borderId="34" xfId="1" applyNumberFormat="1" applyFont="1" applyFill="1" applyBorder="1" applyProtection="1">
      <alignment vertical="center"/>
      <protection hidden="1"/>
    </xf>
    <xf numFmtId="178" fontId="20" fillId="3" borderId="32" xfId="1" applyNumberFormat="1" applyFont="1" applyFill="1" applyBorder="1" applyProtection="1">
      <alignment vertical="center"/>
      <protection hidden="1"/>
    </xf>
    <xf numFmtId="178" fontId="20" fillId="3" borderId="95" xfId="1" applyNumberFormat="1" applyFont="1" applyFill="1" applyBorder="1" applyProtection="1">
      <alignment vertical="center"/>
      <protection hidden="1"/>
    </xf>
    <xf numFmtId="0" fontId="0" fillId="0" borderId="94" xfId="0" applyBorder="1" applyProtection="1">
      <alignment vertical="center"/>
      <protection hidden="1"/>
    </xf>
    <xf numFmtId="178" fontId="20" fillId="0" borderId="95" xfId="1" applyNumberFormat="1" applyFont="1" applyBorder="1" applyProtection="1">
      <alignment vertical="center"/>
      <protection hidden="1"/>
    </xf>
    <xf numFmtId="38" fontId="18" fillId="4" borderId="75" xfId="1" applyFont="1" applyFill="1" applyBorder="1" applyAlignment="1">
      <alignment horizontal="center" vertical="center"/>
    </xf>
    <xf numFmtId="0" fontId="2" fillId="4" borderId="76" xfId="0" applyFont="1" applyFill="1" applyBorder="1">
      <alignment vertical="center"/>
    </xf>
    <xf numFmtId="38" fontId="19" fillId="4" borderId="77" xfId="1" applyFont="1" applyFill="1" applyBorder="1">
      <alignment vertical="center"/>
    </xf>
    <xf numFmtId="38" fontId="2" fillId="4" borderId="76" xfId="1" applyFont="1" applyFill="1" applyBorder="1">
      <alignment vertical="center"/>
    </xf>
    <xf numFmtId="38" fontId="18" fillId="4" borderId="78" xfId="1" applyFont="1" applyFill="1" applyBorder="1">
      <alignment vertical="center"/>
    </xf>
    <xf numFmtId="38" fontId="12" fillId="4" borderId="76" xfId="1" applyFont="1" applyFill="1" applyBorder="1">
      <alignment vertical="center"/>
    </xf>
    <xf numFmtId="38" fontId="18" fillId="4" borderId="79" xfId="1" applyFont="1" applyFill="1" applyBorder="1">
      <alignment vertical="center"/>
    </xf>
    <xf numFmtId="178" fontId="20" fillId="3" borderId="76" xfId="1" applyNumberFormat="1" applyFont="1" applyFill="1" applyBorder="1" applyProtection="1">
      <alignment vertical="center"/>
      <protection hidden="1"/>
    </xf>
    <xf numFmtId="178" fontId="20" fillId="3" borderId="80" xfId="1" applyNumberFormat="1" applyFont="1" applyFill="1" applyBorder="1" applyProtection="1">
      <alignment vertical="center"/>
      <protection hidden="1"/>
    </xf>
    <xf numFmtId="178" fontId="20" fillId="3" borderId="81" xfId="1" applyNumberFormat="1" applyFont="1" applyFill="1" applyBorder="1" applyProtection="1">
      <alignment vertical="center"/>
      <protection hidden="1"/>
    </xf>
    <xf numFmtId="178" fontId="20" fillId="3" borderId="96" xfId="1" applyNumberFormat="1" applyFont="1" applyFill="1" applyBorder="1" applyProtection="1">
      <alignment vertical="center"/>
      <protection hidden="1"/>
    </xf>
    <xf numFmtId="0" fontId="0" fillId="0" borderId="97" xfId="0" applyBorder="1" applyProtection="1">
      <alignment vertical="center"/>
      <protection hidden="1"/>
    </xf>
    <xf numFmtId="0" fontId="22" fillId="0" borderId="83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top" shrinkToFit="1"/>
    </xf>
    <xf numFmtId="38" fontId="2" fillId="0" borderId="25" xfId="1" applyFont="1" applyBorder="1" applyAlignment="1">
      <alignment horizontal="center" vertical="top" shrinkToFit="1"/>
    </xf>
    <xf numFmtId="38" fontId="17" fillId="0" borderId="26" xfId="1" applyFont="1" applyBorder="1" applyAlignment="1">
      <alignment horizontal="center" vertical="top" shrinkToFit="1"/>
    </xf>
    <xf numFmtId="38" fontId="17" fillId="0" borderId="25" xfId="1" applyFont="1" applyBorder="1" applyAlignment="1">
      <alignment horizontal="center" vertical="top" shrinkToFit="1"/>
    </xf>
    <xf numFmtId="38" fontId="17" fillId="0" borderId="27" xfId="1" applyFont="1" applyBorder="1" applyAlignment="1">
      <alignment horizontal="center" vertical="top" shrinkToFit="1"/>
    </xf>
    <xf numFmtId="38" fontId="18" fillId="4" borderId="24" xfId="1" applyFont="1" applyFill="1" applyBorder="1" applyAlignment="1">
      <alignment horizontal="center" vertical="top" wrapText="1"/>
    </xf>
    <xf numFmtId="38" fontId="18" fillId="4" borderId="28" xfId="1" applyFont="1" applyFill="1" applyBorder="1" applyAlignment="1">
      <alignment horizontal="center" vertical="top" wrapText="1"/>
    </xf>
    <xf numFmtId="38" fontId="2" fillId="0" borderId="3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2" fillId="0" borderId="2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10" fillId="3" borderId="8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 applyProtection="1">
      <alignment horizontal="left" vertical="center" shrinkToFit="1"/>
      <protection hidden="1"/>
    </xf>
    <xf numFmtId="38" fontId="10" fillId="3" borderId="10" xfId="1" applyFont="1" applyFill="1" applyBorder="1" applyAlignment="1" applyProtection="1">
      <alignment horizontal="left" vertical="center" shrinkToFit="1"/>
      <protection hidden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 shrinkToFit="1"/>
    </xf>
    <xf numFmtId="38" fontId="15" fillId="0" borderId="19" xfId="1" applyFont="1" applyBorder="1" applyAlignment="1">
      <alignment horizontal="center" vertical="center" shrinkToFit="1"/>
    </xf>
    <xf numFmtId="38" fontId="15" fillId="0" borderId="20" xfId="1" applyFont="1" applyBorder="1" applyAlignment="1">
      <alignment horizontal="center" vertical="center" shrinkToFit="1"/>
    </xf>
    <xf numFmtId="38" fontId="16" fillId="0" borderId="20" xfId="1" applyFont="1" applyBorder="1" applyAlignment="1">
      <alignment horizontal="center" vertical="center" shrinkToFit="1"/>
    </xf>
    <xf numFmtId="38" fontId="16" fillId="0" borderId="21" xfId="1" applyFont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9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0FD962A-8A13-488A-B712-55C443165E11}"/>
            </a:ext>
          </a:extLst>
        </xdr:cNvPr>
        <xdr:cNvSpPr/>
      </xdr:nvSpPr>
      <xdr:spPr>
        <a:xfrm>
          <a:off x="10482469" y="932207"/>
          <a:ext cx="2417694" cy="1725268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DF5EAA0-A4F1-42C8-9A7E-E2FA02D0006F}"/>
            </a:ext>
          </a:extLst>
        </xdr:cNvPr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142874</xdr:colOff>
      <xdr:row>57</xdr:row>
      <xdr:rowOff>142875</xdr:rowOff>
    </xdr:from>
    <xdr:to>
      <xdr:col>21</xdr:col>
      <xdr:colOff>619124</xdr:colOff>
      <xdr:row>60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6B0BB1A-1F4D-4B30-B7CC-8812E8B5361C}"/>
            </a:ext>
          </a:extLst>
        </xdr:cNvPr>
        <xdr:cNvSpPr/>
      </xdr:nvSpPr>
      <xdr:spPr>
        <a:xfrm>
          <a:off x="228599" y="14792325"/>
          <a:ext cx="9858375" cy="809625"/>
        </a:xfrm>
        <a:prstGeom prst="round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D5F1-EFC5-40DD-A9A0-FE75899F1B39}">
  <dimension ref="B1:AB109"/>
  <sheetViews>
    <sheetView showGridLines="0" tabSelected="1" zoomScaleNormal="100" zoomScaleSheetLayoutView="100" workbookViewId="0">
      <selection activeCell="X2" sqref="X2"/>
    </sheetView>
  </sheetViews>
  <sheetFormatPr defaultColWidth="8.75" defaultRowHeight="14.25" x14ac:dyDescent="0.15"/>
  <cols>
    <col min="1" max="1" width="1.125" style="81" customWidth="1"/>
    <col min="2" max="2" width="3.125" style="81" hidden="1" customWidth="1"/>
    <col min="3" max="3" width="15.375" style="81" hidden="1" customWidth="1"/>
    <col min="4" max="5" width="12.5" style="81" hidden="1" customWidth="1"/>
    <col min="6" max="6" width="9.625" style="81" hidden="1" customWidth="1"/>
    <col min="7" max="7" width="4.25" style="81" hidden="1" customWidth="1"/>
    <col min="8" max="9" width="3.125" style="1" customWidth="1"/>
    <col min="10" max="10" width="12" style="52" customWidth="1"/>
    <col min="11" max="11" width="8" style="1" customWidth="1"/>
    <col min="12" max="12" width="8.75" style="107" customWidth="1"/>
    <col min="13" max="13" width="1.875" style="108" customWidth="1"/>
    <col min="14" max="14" width="8.75" style="107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style="81" customWidth="1"/>
    <col min="24" max="24" width="16.125" style="81" customWidth="1"/>
    <col min="25" max="16384" width="8.75" style="81"/>
  </cols>
  <sheetData>
    <row r="1" spans="2:24" s="1" customFormat="1" ht="27.75" customHeight="1" thickTop="1" thickBot="1" x14ac:dyDescent="0.2">
      <c r="C1" s="1" t="s">
        <v>0</v>
      </c>
      <c r="H1" s="226" t="s">
        <v>1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X1" s="2" t="s">
        <v>2</v>
      </c>
    </row>
    <row r="2" spans="2:24" s="1" customFormat="1" ht="30" customHeight="1" thickBot="1" x14ac:dyDescent="0.2">
      <c r="C2" s="3">
        <v>1</v>
      </c>
      <c r="D2" s="4">
        <v>2</v>
      </c>
      <c r="E2" s="5"/>
      <c r="F2" s="5"/>
      <c r="H2" s="227" t="s">
        <v>3</v>
      </c>
      <c r="I2" s="228"/>
      <c r="J2" s="228"/>
      <c r="K2" s="229"/>
      <c r="L2" s="236" t="s">
        <v>4</v>
      </c>
      <c r="M2" s="237"/>
      <c r="N2" s="238"/>
      <c r="O2" s="241" t="s">
        <v>5</v>
      </c>
      <c r="P2" s="242"/>
      <c r="Q2" s="242"/>
      <c r="R2" s="243" t="str">
        <f>"(協会けんぽ "&amp;X2&amp;")"</f>
        <v>(協会けんぽ 富山県)</v>
      </c>
      <c r="S2" s="243"/>
      <c r="T2" s="244"/>
      <c r="U2" s="245" t="s">
        <v>6</v>
      </c>
      <c r="V2" s="246"/>
      <c r="X2" s="6" t="s">
        <v>7</v>
      </c>
    </row>
    <row r="3" spans="2:24" s="1" customFormat="1" ht="22.5" customHeight="1" thickTop="1" thickBot="1" x14ac:dyDescent="0.2">
      <c r="C3" s="7" t="s">
        <v>8</v>
      </c>
      <c r="D3" s="8" t="s">
        <v>9</v>
      </c>
      <c r="E3" s="8" t="s">
        <v>10</v>
      </c>
      <c r="F3" s="8" t="s">
        <v>11</v>
      </c>
      <c r="H3" s="230"/>
      <c r="I3" s="231"/>
      <c r="J3" s="231"/>
      <c r="K3" s="232"/>
      <c r="L3" s="239"/>
      <c r="M3" s="225"/>
      <c r="N3" s="240"/>
      <c r="O3" s="247" t="s">
        <v>12</v>
      </c>
      <c r="P3" s="248"/>
      <c r="Q3" s="249" t="s">
        <v>13</v>
      </c>
      <c r="R3" s="248"/>
      <c r="S3" s="250" t="s">
        <v>14</v>
      </c>
      <c r="T3" s="251"/>
      <c r="U3" s="252" t="s">
        <v>15</v>
      </c>
      <c r="V3" s="253"/>
    </row>
    <row r="4" spans="2:24" s="1" customFormat="1" ht="17.25" customHeight="1" x14ac:dyDescent="0.15">
      <c r="C4" s="9" t="s">
        <v>16</v>
      </c>
      <c r="H4" s="230"/>
      <c r="I4" s="231"/>
      <c r="J4" s="231"/>
      <c r="K4" s="232"/>
      <c r="L4" s="239"/>
      <c r="M4" s="225"/>
      <c r="N4" s="240"/>
      <c r="O4" s="217" t="s">
        <v>17</v>
      </c>
      <c r="P4" s="218"/>
      <c r="Q4" s="219" t="s">
        <v>18</v>
      </c>
      <c r="R4" s="220"/>
      <c r="S4" s="219" t="s">
        <v>18</v>
      </c>
      <c r="T4" s="221"/>
      <c r="U4" s="222" t="s">
        <v>19</v>
      </c>
      <c r="V4" s="223"/>
    </row>
    <row r="5" spans="2:24" s="1" customFormat="1" ht="13.5" x14ac:dyDescent="0.15">
      <c r="C5" s="10"/>
      <c r="D5" s="11" t="s">
        <v>20</v>
      </c>
      <c r="E5" s="11" t="s">
        <v>21</v>
      </c>
      <c r="F5" s="11" t="s">
        <v>22</v>
      </c>
      <c r="H5" s="233"/>
      <c r="I5" s="234"/>
      <c r="J5" s="234"/>
      <c r="K5" s="235"/>
      <c r="L5" s="239"/>
      <c r="M5" s="225"/>
      <c r="N5" s="240"/>
      <c r="O5" s="12" t="s">
        <v>23</v>
      </c>
      <c r="P5" s="13" t="s">
        <v>24</v>
      </c>
      <c r="Q5" s="12" t="s">
        <v>23</v>
      </c>
      <c r="R5" s="14" t="s">
        <v>24</v>
      </c>
      <c r="S5" s="12" t="s">
        <v>23</v>
      </c>
      <c r="T5" s="13" t="s">
        <v>24</v>
      </c>
      <c r="U5" s="82" t="s">
        <v>25</v>
      </c>
      <c r="V5" s="15" t="s">
        <v>26</v>
      </c>
    </row>
    <row r="6" spans="2:24" s="1" customFormat="1" ht="20.25" customHeight="1" x14ac:dyDescent="0.15">
      <c r="B6" s="1">
        <v>1</v>
      </c>
      <c r="C6" s="16" t="s">
        <v>27</v>
      </c>
      <c r="D6" s="17">
        <v>0.1041</v>
      </c>
      <c r="E6" s="17">
        <v>3.4299999999999997E-2</v>
      </c>
      <c r="F6" s="17">
        <v>6.9800000000000001E-2</v>
      </c>
      <c r="H6" s="224" t="s">
        <v>28</v>
      </c>
      <c r="I6" s="225"/>
      <c r="J6" s="18" t="s">
        <v>29</v>
      </c>
      <c r="K6" s="13" t="s">
        <v>30</v>
      </c>
      <c r="L6" s="19" t="s">
        <v>31</v>
      </c>
      <c r="M6" s="20"/>
      <c r="N6" s="21" t="s">
        <v>32</v>
      </c>
      <c r="O6" s="119">
        <f>IF(ISERROR(VLOOKUP(X2,C6:D52,2,0)),"-",VLOOKUP(X2,C6:D52,2,0))</f>
        <v>9.5899999999999999E-2</v>
      </c>
      <c r="P6" s="120">
        <f>IF(ISERROR(O6/2),"-",O6/2)</f>
        <v>4.795E-2</v>
      </c>
      <c r="Q6" s="121">
        <v>1.7899999999999999E-2</v>
      </c>
      <c r="R6" s="122">
        <f>IF(ISERROR(Q6/2),"-",Q6/2)</f>
        <v>8.9499999999999996E-3</v>
      </c>
      <c r="S6" s="123">
        <f>IF(ISERROR(O6+Q6),"-",O6+Q6)</f>
        <v>0.1138</v>
      </c>
      <c r="T6" s="120">
        <f>IF(ISERROR(S6/2),"-",S6/2)</f>
        <v>5.6899999999999999E-2</v>
      </c>
      <c r="U6" s="124">
        <v>0.183</v>
      </c>
      <c r="V6" s="125">
        <f>U6/2</f>
        <v>9.1499999999999998E-2</v>
      </c>
    </row>
    <row r="7" spans="2:24" s="1" customFormat="1" ht="20.25" customHeight="1" x14ac:dyDescent="0.15">
      <c r="B7" s="1">
        <f t="shared" ref="B7:B52" si="0">B6+1</f>
        <v>2</v>
      </c>
      <c r="C7" s="16" t="s">
        <v>33</v>
      </c>
      <c r="D7" s="17">
        <v>9.8799999999999999E-2</v>
      </c>
      <c r="E7" s="17">
        <v>3.4299999999999997E-2</v>
      </c>
      <c r="F7" s="17">
        <v>6.4500000000000002E-2</v>
      </c>
      <c r="H7" s="22">
        <v>1</v>
      </c>
      <c r="I7" s="23"/>
      <c r="J7" s="24">
        <v>58000</v>
      </c>
      <c r="K7" s="25">
        <f t="shared" ref="K7:K56" si="1">ROUND(J7/30,-1)</f>
        <v>1930</v>
      </c>
      <c r="L7" s="93"/>
      <c r="M7" s="94" t="s">
        <v>34</v>
      </c>
      <c r="N7" s="95">
        <v>63000</v>
      </c>
      <c r="O7" s="26">
        <f t="shared" ref="O7:O56" si="2">IF(ISERROR(J7*$O$6),"-",J7*$O$6)</f>
        <v>5562.2</v>
      </c>
      <c r="P7" s="27">
        <f t="shared" ref="P7:P56" si="3">IF(ISERROR(J7*$O$6/2),"-",J7*$O$6/2)</f>
        <v>2781.1</v>
      </c>
      <c r="Q7" s="28">
        <f t="shared" ref="Q7:R38" si="4">IF(ISERROR(S7-O7),"-",S7-O7)</f>
        <v>1038.1999999999998</v>
      </c>
      <c r="R7" s="29">
        <f t="shared" si="4"/>
        <v>519.09999999999991</v>
      </c>
      <c r="S7" s="28">
        <f t="shared" ref="S7:S56" si="5">IF(ISERROR(J7*$S$6),"-",J7*$S$6)</f>
        <v>6600.4</v>
      </c>
      <c r="T7" s="27">
        <f t="shared" ref="T7:T56" si="6">IF(ISERROR(J7*$S$6/2),"-",J7*$S$6/2)</f>
        <v>3300.2</v>
      </c>
      <c r="U7" s="126"/>
      <c r="V7" s="127"/>
    </row>
    <row r="8" spans="2:24" s="1" customFormat="1" ht="20.25" customHeight="1" x14ac:dyDescent="0.15">
      <c r="B8" s="1">
        <f t="shared" si="0"/>
        <v>3</v>
      </c>
      <c r="C8" s="16" t="s">
        <v>35</v>
      </c>
      <c r="D8" s="17">
        <v>9.7699999999999995E-2</v>
      </c>
      <c r="E8" s="17">
        <v>3.4299999999999997E-2</v>
      </c>
      <c r="F8" s="17">
        <v>6.3399999999999998E-2</v>
      </c>
      <c r="H8" s="128">
        <f t="shared" ref="H8:I39" si="7">H7+1</f>
        <v>2</v>
      </c>
      <c r="I8" s="129"/>
      <c r="J8" s="130">
        <v>68000</v>
      </c>
      <c r="K8" s="131">
        <f t="shared" si="1"/>
        <v>2270</v>
      </c>
      <c r="L8" s="132">
        <f>N7</f>
        <v>63000</v>
      </c>
      <c r="M8" s="133" t="s">
        <v>34</v>
      </c>
      <c r="N8" s="134">
        <v>73000</v>
      </c>
      <c r="O8" s="135">
        <f t="shared" si="2"/>
        <v>6521.2</v>
      </c>
      <c r="P8" s="136">
        <f t="shared" si="3"/>
        <v>3260.6</v>
      </c>
      <c r="Q8" s="137">
        <f t="shared" si="4"/>
        <v>1217.1999999999998</v>
      </c>
      <c r="R8" s="138">
        <f t="shared" si="4"/>
        <v>608.59999999999991</v>
      </c>
      <c r="S8" s="137">
        <f t="shared" si="5"/>
        <v>7738.4</v>
      </c>
      <c r="T8" s="136">
        <f t="shared" si="6"/>
        <v>3869.2</v>
      </c>
      <c r="U8" s="139"/>
      <c r="V8" s="140"/>
    </row>
    <row r="9" spans="2:24" s="1" customFormat="1" ht="20.25" customHeight="1" x14ac:dyDescent="0.15">
      <c r="B9" s="1">
        <f t="shared" si="0"/>
        <v>4</v>
      </c>
      <c r="C9" s="16" t="s">
        <v>36</v>
      </c>
      <c r="D9" s="17">
        <v>0.10059999999999999</v>
      </c>
      <c r="E9" s="17">
        <v>3.4299999999999997E-2</v>
      </c>
      <c r="F9" s="17">
        <v>6.6299999999999998E-2</v>
      </c>
      <c r="H9" s="22">
        <f t="shared" si="7"/>
        <v>3</v>
      </c>
      <c r="I9" s="23"/>
      <c r="J9" s="24">
        <v>78000</v>
      </c>
      <c r="K9" s="25">
        <f t="shared" si="1"/>
        <v>2600</v>
      </c>
      <c r="L9" s="141">
        <f>N8</f>
        <v>73000</v>
      </c>
      <c r="M9" s="99" t="s">
        <v>34</v>
      </c>
      <c r="N9" s="142">
        <v>83000</v>
      </c>
      <c r="O9" s="26">
        <f t="shared" si="2"/>
        <v>7480.2</v>
      </c>
      <c r="P9" s="27">
        <f t="shared" si="3"/>
        <v>3740.1</v>
      </c>
      <c r="Q9" s="28">
        <f t="shared" si="4"/>
        <v>1396.1999999999998</v>
      </c>
      <c r="R9" s="29">
        <f t="shared" si="4"/>
        <v>698.09999999999991</v>
      </c>
      <c r="S9" s="28">
        <f t="shared" si="5"/>
        <v>8876.4</v>
      </c>
      <c r="T9" s="143">
        <f t="shared" si="6"/>
        <v>4438.2</v>
      </c>
      <c r="U9" s="139"/>
      <c r="V9" s="140"/>
    </row>
    <row r="10" spans="2:24" s="1" customFormat="1" ht="20.25" customHeight="1" thickBot="1" x14ac:dyDescent="0.2">
      <c r="B10" s="1">
        <f t="shared" si="0"/>
        <v>5</v>
      </c>
      <c r="C10" s="16" t="s">
        <v>37</v>
      </c>
      <c r="D10" s="17">
        <v>0.10249999999999999</v>
      </c>
      <c r="E10" s="17">
        <v>3.4299999999999997E-2</v>
      </c>
      <c r="F10" s="17">
        <v>6.8199999999999997E-2</v>
      </c>
      <c r="H10" s="144">
        <f t="shared" si="7"/>
        <v>4</v>
      </c>
      <c r="I10" s="145">
        <v>1</v>
      </c>
      <c r="J10" s="146">
        <v>88000</v>
      </c>
      <c r="K10" s="147">
        <f t="shared" si="1"/>
        <v>2930</v>
      </c>
      <c r="L10" s="148">
        <f>N9</f>
        <v>83000</v>
      </c>
      <c r="M10" s="149" t="s">
        <v>34</v>
      </c>
      <c r="N10" s="150">
        <v>93000</v>
      </c>
      <c r="O10" s="151">
        <f t="shared" si="2"/>
        <v>8439.2000000000007</v>
      </c>
      <c r="P10" s="152">
        <f t="shared" si="3"/>
        <v>4219.6000000000004</v>
      </c>
      <c r="Q10" s="153">
        <f t="shared" si="4"/>
        <v>1575.1999999999989</v>
      </c>
      <c r="R10" s="154">
        <f t="shared" si="4"/>
        <v>787.59999999999945</v>
      </c>
      <c r="S10" s="153">
        <f t="shared" si="5"/>
        <v>10014.4</v>
      </c>
      <c r="T10" s="155">
        <f t="shared" si="6"/>
        <v>5007.2</v>
      </c>
      <c r="U10" s="156">
        <f>J10*U6</f>
        <v>16104</v>
      </c>
      <c r="V10" s="157">
        <f t="shared" ref="V10:V41" si="8">U10/2</f>
        <v>8052</v>
      </c>
    </row>
    <row r="11" spans="2:24" s="1" customFormat="1" ht="20.25" customHeight="1" thickTop="1" x14ac:dyDescent="0.15">
      <c r="B11" s="1">
        <f t="shared" si="0"/>
        <v>6</v>
      </c>
      <c r="C11" s="16" t="s">
        <v>38</v>
      </c>
      <c r="D11" s="17">
        <v>0.10050000000000001</v>
      </c>
      <c r="E11" s="17">
        <v>3.4299999999999997E-2</v>
      </c>
      <c r="F11" s="17">
        <v>6.6199999999999995E-2</v>
      </c>
      <c r="H11" s="30">
        <f t="shared" si="7"/>
        <v>5</v>
      </c>
      <c r="I11" s="31">
        <f t="shared" si="7"/>
        <v>2</v>
      </c>
      <c r="J11" s="32">
        <v>98000</v>
      </c>
      <c r="K11" s="33">
        <f t="shared" si="1"/>
        <v>3270</v>
      </c>
      <c r="L11" s="96">
        <f>N10</f>
        <v>93000</v>
      </c>
      <c r="M11" s="94" t="s">
        <v>34</v>
      </c>
      <c r="N11" s="97">
        <v>101000</v>
      </c>
      <c r="O11" s="34">
        <f t="shared" si="2"/>
        <v>9398.2000000000007</v>
      </c>
      <c r="P11" s="35">
        <f t="shared" si="3"/>
        <v>4699.1000000000004</v>
      </c>
      <c r="Q11" s="36">
        <f t="shared" si="4"/>
        <v>1754.1999999999989</v>
      </c>
      <c r="R11" s="37">
        <f t="shared" si="4"/>
        <v>877.09999999999945</v>
      </c>
      <c r="S11" s="36">
        <f t="shared" si="5"/>
        <v>11152.4</v>
      </c>
      <c r="T11" s="35">
        <f t="shared" si="6"/>
        <v>5576.2</v>
      </c>
      <c r="U11" s="38">
        <f>J11*U6</f>
        <v>17934</v>
      </c>
      <c r="V11" s="39">
        <f t="shared" si="8"/>
        <v>8967</v>
      </c>
    </row>
    <row r="12" spans="2:24" s="1" customFormat="1" ht="20.25" customHeight="1" x14ac:dyDescent="0.15">
      <c r="B12" s="1">
        <f t="shared" si="0"/>
        <v>7</v>
      </c>
      <c r="C12" s="16" t="s">
        <v>39</v>
      </c>
      <c r="D12" s="17">
        <v>9.7100000000000006E-2</v>
      </c>
      <c r="E12" s="17">
        <v>3.4299999999999997E-2</v>
      </c>
      <c r="F12" s="17">
        <v>6.2799999999999995E-2</v>
      </c>
      <c r="H12" s="128">
        <f t="shared" si="7"/>
        <v>6</v>
      </c>
      <c r="I12" s="129">
        <f t="shared" si="7"/>
        <v>3</v>
      </c>
      <c r="J12" s="130">
        <v>104000</v>
      </c>
      <c r="K12" s="131">
        <f t="shared" si="1"/>
        <v>3470</v>
      </c>
      <c r="L12" s="158">
        <v>101000</v>
      </c>
      <c r="M12" s="133" t="s">
        <v>34</v>
      </c>
      <c r="N12" s="159">
        <v>107000</v>
      </c>
      <c r="O12" s="135">
        <f t="shared" si="2"/>
        <v>9973.6</v>
      </c>
      <c r="P12" s="136">
        <f t="shared" si="3"/>
        <v>4986.8</v>
      </c>
      <c r="Q12" s="137">
        <f t="shared" si="4"/>
        <v>1861.6000000000004</v>
      </c>
      <c r="R12" s="138">
        <f t="shared" si="4"/>
        <v>930.80000000000018</v>
      </c>
      <c r="S12" s="137">
        <f t="shared" si="5"/>
        <v>11835.2</v>
      </c>
      <c r="T12" s="136">
        <f t="shared" si="6"/>
        <v>5917.6</v>
      </c>
      <c r="U12" s="160">
        <f>J12*U6</f>
        <v>19032</v>
      </c>
      <c r="V12" s="161">
        <f t="shared" si="8"/>
        <v>9516</v>
      </c>
    </row>
    <row r="13" spans="2:24" s="1" customFormat="1" ht="20.25" customHeight="1" x14ac:dyDescent="0.15">
      <c r="B13" s="1">
        <f t="shared" si="0"/>
        <v>8</v>
      </c>
      <c r="C13" s="16" t="s">
        <v>40</v>
      </c>
      <c r="D13" s="17">
        <v>9.7699999999999995E-2</v>
      </c>
      <c r="E13" s="17">
        <v>3.4299999999999997E-2</v>
      </c>
      <c r="F13" s="17">
        <v>6.3399999999999998E-2</v>
      </c>
      <c r="H13" s="22">
        <f t="shared" si="7"/>
        <v>7</v>
      </c>
      <c r="I13" s="23">
        <f t="shared" si="7"/>
        <v>4</v>
      </c>
      <c r="J13" s="24">
        <v>110000</v>
      </c>
      <c r="K13" s="25">
        <f t="shared" si="1"/>
        <v>3670</v>
      </c>
      <c r="L13" s="98">
        <v>107000</v>
      </c>
      <c r="M13" s="99" t="s">
        <v>34</v>
      </c>
      <c r="N13" s="100">
        <v>114000</v>
      </c>
      <c r="O13" s="26">
        <f t="shared" si="2"/>
        <v>10549</v>
      </c>
      <c r="P13" s="27">
        <f t="shared" si="3"/>
        <v>5274.5</v>
      </c>
      <c r="Q13" s="28">
        <f t="shared" si="4"/>
        <v>1969</v>
      </c>
      <c r="R13" s="29">
        <f t="shared" si="4"/>
        <v>984.5</v>
      </c>
      <c r="S13" s="28">
        <f t="shared" si="5"/>
        <v>12518</v>
      </c>
      <c r="T13" s="27">
        <f t="shared" si="6"/>
        <v>6259</v>
      </c>
      <c r="U13" s="40">
        <f>J13*U6</f>
        <v>20130</v>
      </c>
      <c r="V13" s="41">
        <f t="shared" si="8"/>
        <v>10065</v>
      </c>
    </row>
    <row r="14" spans="2:24" s="1" customFormat="1" ht="20.25" customHeight="1" x14ac:dyDescent="0.15">
      <c r="B14" s="1">
        <f t="shared" si="0"/>
        <v>9</v>
      </c>
      <c r="C14" s="16" t="s">
        <v>41</v>
      </c>
      <c r="D14" s="17">
        <v>9.8799999999999999E-2</v>
      </c>
      <c r="E14" s="17">
        <v>3.4299999999999997E-2</v>
      </c>
      <c r="F14" s="17">
        <v>6.4500000000000002E-2</v>
      </c>
      <c r="H14" s="128">
        <f t="shared" si="7"/>
        <v>8</v>
      </c>
      <c r="I14" s="129">
        <f t="shared" si="7"/>
        <v>5</v>
      </c>
      <c r="J14" s="162">
        <v>118000</v>
      </c>
      <c r="K14" s="163">
        <f t="shared" si="1"/>
        <v>3930</v>
      </c>
      <c r="L14" s="164">
        <v>114000</v>
      </c>
      <c r="M14" s="133" t="s">
        <v>34</v>
      </c>
      <c r="N14" s="165">
        <v>122000</v>
      </c>
      <c r="O14" s="135">
        <f t="shared" si="2"/>
        <v>11316.2</v>
      </c>
      <c r="P14" s="136">
        <f t="shared" si="3"/>
        <v>5658.1</v>
      </c>
      <c r="Q14" s="137">
        <f t="shared" si="4"/>
        <v>2112.1999999999989</v>
      </c>
      <c r="R14" s="138">
        <f t="shared" si="4"/>
        <v>1056.0999999999995</v>
      </c>
      <c r="S14" s="137">
        <f t="shared" si="5"/>
        <v>13428.4</v>
      </c>
      <c r="T14" s="136">
        <f t="shared" si="6"/>
        <v>6714.2</v>
      </c>
      <c r="U14" s="166">
        <f>J14*U6</f>
        <v>21594</v>
      </c>
      <c r="V14" s="167">
        <f t="shared" si="8"/>
        <v>10797</v>
      </c>
    </row>
    <row r="15" spans="2:24" s="1" customFormat="1" ht="20.25" customHeight="1" x14ac:dyDescent="0.15">
      <c r="B15" s="42">
        <f t="shared" si="0"/>
        <v>10</v>
      </c>
      <c r="C15" s="16" t="s">
        <v>42</v>
      </c>
      <c r="D15" s="17">
        <v>9.7699999999999995E-2</v>
      </c>
      <c r="E15" s="17">
        <v>3.4299999999999997E-2</v>
      </c>
      <c r="F15" s="17">
        <v>6.3399999999999998E-2</v>
      </c>
      <c r="H15" s="22">
        <f t="shared" si="7"/>
        <v>9</v>
      </c>
      <c r="I15" s="23">
        <f t="shared" si="7"/>
        <v>6</v>
      </c>
      <c r="J15" s="24">
        <v>126000</v>
      </c>
      <c r="K15" s="25">
        <f t="shared" si="1"/>
        <v>4200</v>
      </c>
      <c r="L15" s="98">
        <v>122000</v>
      </c>
      <c r="M15" s="99" t="s">
        <v>34</v>
      </c>
      <c r="N15" s="100">
        <v>130000</v>
      </c>
      <c r="O15" s="26">
        <f t="shared" si="2"/>
        <v>12083.4</v>
      </c>
      <c r="P15" s="27">
        <f t="shared" si="3"/>
        <v>6041.7</v>
      </c>
      <c r="Q15" s="28">
        <f t="shared" si="4"/>
        <v>2255.3999999999996</v>
      </c>
      <c r="R15" s="29">
        <f t="shared" si="4"/>
        <v>1127.6999999999998</v>
      </c>
      <c r="S15" s="28">
        <f t="shared" si="5"/>
        <v>14338.8</v>
      </c>
      <c r="T15" s="27">
        <f t="shared" si="6"/>
        <v>7169.4</v>
      </c>
      <c r="U15" s="40">
        <f>J15*U6</f>
        <v>23058</v>
      </c>
      <c r="V15" s="41">
        <f t="shared" si="8"/>
        <v>11529</v>
      </c>
    </row>
    <row r="16" spans="2:24" s="1" customFormat="1" ht="20.25" customHeight="1" x14ac:dyDescent="0.15">
      <c r="B16" s="1">
        <f t="shared" si="0"/>
        <v>11</v>
      </c>
      <c r="C16" s="16" t="s">
        <v>43</v>
      </c>
      <c r="D16" s="17">
        <v>9.8100000000000007E-2</v>
      </c>
      <c r="E16" s="17">
        <v>3.4299999999999997E-2</v>
      </c>
      <c r="F16" s="17">
        <v>6.3799999999999996E-2</v>
      </c>
      <c r="H16" s="128">
        <f t="shared" si="7"/>
        <v>10</v>
      </c>
      <c r="I16" s="129">
        <f t="shared" si="7"/>
        <v>7</v>
      </c>
      <c r="J16" s="130">
        <v>134000</v>
      </c>
      <c r="K16" s="131">
        <f t="shared" si="1"/>
        <v>4470</v>
      </c>
      <c r="L16" s="158">
        <v>130000</v>
      </c>
      <c r="M16" s="133" t="s">
        <v>34</v>
      </c>
      <c r="N16" s="159">
        <v>138000</v>
      </c>
      <c r="O16" s="135">
        <f t="shared" si="2"/>
        <v>12850.6</v>
      </c>
      <c r="P16" s="136">
        <f t="shared" si="3"/>
        <v>6425.3</v>
      </c>
      <c r="Q16" s="137">
        <f t="shared" si="4"/>
        <v>2398.5999999999985</v>
      </c>
      <c r="R16" s="138">
        <f t="shared" si="4"/>
        <v>1199.2999999999993</v>
      </c>
      <c r="S16" s="137">
        <f t="shared" si="5"/>
        <v>15249.199999999999</v>
      </c>
      <c r="T16" s="136">
        <f t="shared" si="6"/>
        <v>7624.5999999999995</v>
      </c>
      <c r="U16" s="160">
        <f>J16*U6</f>
        <v>24522</v>
      </c>
      <c r="V16" s="161">
        <f t="shared" si="8"/>
        <v>12261</v>
      </c>
    </row>
    <row r="17" spans="2:22" s="1" customFormat="1" ht="20.25" customHeight="1" x14ac:dyDescent="0.15">
      <c r="B17" s="1">
        <f t="shared" si="0"/>
        <v>12</v>
      </c>
      <c r="C17" s="16" t="s">
        <v>44</v>
      </c>
      <c r="D17" s="17">
        <v>9.7500000000000003E-2</v>
      </c>
      <c r="E17" s="17">
        <v>3.4299999999999997E-2</v>
      </c>
      <c r="F17" s="17">
        <v>6.3200000000000006E-2</v>
      </c>
      <c r="H17" s="22">
        <f t="shared" si="7"/>
        <v>11</v>
      </c>
      <c r="I17" s="23">
        <f t="shared" si="7"/>
        <v>8</v>
      </c>
      <c r="J17" s="24">
        <v>142000</v>
      </c>
      <c r="K17" s="25">
        <f t="shared" si="1"/>
        <v>4730</v>
      </c>
      <c r="L17" s="98">
        <v>138000</v>
      </c>
      <c r="M17" s="99" t="s">
        <v>34</v>
      </c>
      <c r="N17" s="100">
        <v>146000</v>
      </c>
      <c r="O17" s="26">
        <f t="shared" si="2"/>
        <v>13617.8</v>
      </c>
      <c r="P17" s="27">
        <f t="shared" si="3"/>
        <v>6808.9</v>
      </c>
      <c r="Q17" s="28">
        <f t="shared" si="4"/>
        <v>2541.8000000000011</v>
      </c>
      <c r="R17" s="29">
        <f t="shared" si="4"/>
        <v>1270.9000000000005</v>
      </c>
      <c r="S17" s="28">
        <f t="shared" si="5"/>
        <v>16159.6</v>
      </c>
      <c r="T17" s="27">
        <f t="shared" si="6"/>
        <v>8079.8</v>
      </c>
      <c r="U17" s="40">
        <f>J17*U6</f>
        <v>25986</v>
      </c>
      <c r="V17" s="41">
        <f t="shared" si="8"/>
        <v>12993</v>
      </c>
    </row>
    <row r="18" spans="2:22" s="1" customFormat="1" ht="20.25" customHeight="1" x14ac:dyDescent="0.15">
      <c r="B18" s="1">
        <f t="shared" si="0"/>
        <v>13</v>
      </c>
      <c r="C18" s="16" t="s">
        <v>45</v>
      </c>
      <c r="D18" s="17">
        <v>9.8699999999999996E-2</v>
      </c>
      <c r="E18" s="17">
        <v>3.4299999999999997E-2</v>
      </c>
      <c r="F18" s="17">
        <v>6.4399999999999999E-2</v>
      </c>
      <c r="H18" s="128">
        <f t="shared" si="7"/>
        <v>12</v>
      </c>
      <c r="I18" s="129">
        <f t="shared" si="7"/>
        <v>9</v>
      </c>
      <c r="J18" s="130">
        <v>150000</v>
      </c>
      <c r="K18" s="131">
        <f t="shared" si="1"/>
        <v>5000</v>
      </c>
      <c r="L18" s="158">
        <v>146000</v>
      </c>
      <c r="M18" s="133" t="s">
        <v>34</v>
      </c>
      <c r="N18" s="159">
        <v>155000</v>
      </c>
      <c r="O18" s="135">
        <f t="shared" si="2"/>
        <v>14385</v>
      </c>
      <c r="P18" s="136">
        <f t="shared" si="3"/>
        <v>7192.5</v>
      </c>
      <c r="Q18" s="137">
        <f t="shared" si="4"/>
        <v>2685</v>
      </c>
      <c r="R18" s="138">
        <f t="shared" si="4"/>
        <v>1342.5</v>
      </c>
      <c r="S18" s="137">
        <f t="shared" si="5"/>
        <v>17070</v>
      </c>
      <c r="T18" s="136">
        <f t="shared" si="6"/>
        <v>8535</v>
      </c>
      <c r="U18" s="160">
        <f>J18*U6</f>
        <v>27450</v>
      </c>
      <c r="V18" s="161">
        <f t="shared" si="8"/>
        <v>13725</v>
      </c>
    </row>
    <row r="19" spans="2:22" s="1" customFormat="1" ht="20.25" customHeight="1" x14ac:dyDescent="0.15">
      <c r="B19" s="1">
        <f t="shared" si="0"/>
        <v>14</v>
      </c>
      <c r="C19" s="16" t="s">
        <v>46</v>
      </c>
      <c r="D19" s="17">
        <v>9.9299999999999999E-2</v>
      </c>
      <c r="E19" s="17">
        <v>3.4299999999999997E-2</v>
      </c>
      <c r="F19" s="17">
        <v>6.5000000000000002E-2</v>
      </c>
      <c r="H19" s="22">
        <f t="shared" si="7"/>
        <v>13</v>
      </c>
      <c r="I19" s="23">
        <f t="shared" si="7"/>
        <v>10</v>
      </c>
      <c r="J19" s="24">
        <v>160000</v>
      </c>
      <c r="K19" s="25">
        <f t="shared" si="1"/>
        <v>5330</v>
      </c>
      <c r="L19" s="98">
        <v>155000</v>
      </c>
      <c r="M19" s="99" t="s">
        <v>34</v>
      </c>
      <c r="N19" s="100">
        <v>165000</v>
      </c>
      <c r="O19" s="26">
        <f t="shared" si="2"/>
        <v>15344</v>
      </c>
      <c r="P19" s="27">
        <f t="shared" si="3"/>
        <v>7672</v>
      </c>
      <c r="Q19" s="28">
        <f t="shared" si="4"/>
        <v>2864</v>
      </c>
      <c r="R19" s="29">
        <f t="shared" si="4"/>
        <v>1432</v>
      </c>
      <c r="S19" s="28">
        <f t="shared" si="5"/>
        <v>18208</v>
      </c>
      <c r="T19" s="27">
        <f t="shared" si="6"/>
        <v>9104</v>
      </c>
      <c r="U19" s="40">
        <f>J19*U6</f>
        <v>29280</v>
      </c>
      <c r="V19" s="41">
        <f t="shared" si="8"/>
        <v>14640</v>
      </c>
    </row>
    <row r="20" spans="2:22" s="1" customFormat="1" ht="20.25" customHeight="1" x14ac:dyDescent="0.15">
      <c r="B20" s="1">
        <f t="shared" si="0"/>
        <v>15</v>
      </c>
      <c r="C20" s="16" t="s">
        <v>47</v>
      </c>
      <c r="D20" s="17">
        <v>9.5799999999999996E-2</v>
      </c>
      <c r="E20" s="17">
        <v>3.4299999999999997E-2</v>
      </c>
      <c r="F20" s="17">
        <v>6.1499999999999999E-2</v>
      </c>
      <c r="H20" s="128">
        <f t="shared" si="7"/>
        <v>14</v>
      </c>
      <c r="I20" s="129">
        <f t="shared" si="7"/>
        <v>11</v>
      </c>
      <c r="J20" s="168">
        <v>170000</v>
      </c>
      <c r="K20" s="169">
        <f t="shared" si="1"/>
        <v>5670</v>
      </c>
      <c r="L20" s="170">
        <v>165000</v>
      </c>
      <c r="M20" s="133" t="s">
        <v>34</v>
      </c>
      <c r="N20" s="171">
        <v>175000</v>
      </c>
      <c r="O20" s="135">
        <f t="shared" si="2"/>
        <v>16303</v>
      </c>
      <c r="P20" s="136">
        <f t="shared" si="3"/>
        <v>8151.5</v>
      </c>
      <c r="Q20" s="137">
        <f t="shared" si="4"/>
        <v>3043</v>
      </c>
      <c r="R20" s="138">
        <f t="shared" si="4"/>
        <v>1521.5</v>
      </c>
      <c r="S20" s="137">
        <f t="shared" si="5"/>
        <v>19346</v>
      </c>
      <c r="T20" s="136">
        <f t="shared" si="6"/>
        <v>9673</v>
      </c>
      <c r="U20" s="172">
        <f>J20*U6</f>
        <v>31110</v>
      </c>
      <c r="V20" s="173">
        <f t="shared" si="8"/>
        <v>15555</v>
      </c>
    </row>
    <row r="21" spans="2:22" s="1" customFormat="1" ht="20.25" customHeight="1" x14ac:dyDescent="0.15">
      <c r="B21" s="1">
        <f t="shared" si="0"/>
        <v>16</v>
      </c>
      <c r="C21" s="16" t="s">
        <v>7</v>
      </c>
      <c r="D21" s="17">
        <v>9.5899999999999999E-2</v>
      </c>
      <c r="E21" s="17">
        <v>3.4299999999999997E-2</v>
      </c>
      <c r="F21" s="17">
        <v>6.1600000000000002E-2</v>
      </c>
      <c r="H21" s="22">
        <f t="shared" si="7"/>
        <v>15</v>
      </c>
      <c r="I21" s="23">
        <f t="shared" si="7"/>
        <v>12</v>
      </c>
      <c r="J21" s="24">
        <v>180000</v>
      </c>
      <c r="K21" s="25">
        <f t="shared" si="1"/>
        <v>6000</v>
      </c>
      <c r="L21" s="98">
        <v>175000</v>
      </c>
      <c r="M21" s="99" t="s">
        <v>34</v>
      </c>
      <c r="N21" s="100">
        <v>185000</v>
      </c>
      <c r="O21" s="26">
        <f t="shared" si="2"/>
        <v>17262</v>
      </c>
      <c r="P21" s="27">
        <f t="shared" si="3"/>
        <v>8631</v>
      </c>
      <c r="Q21" s="28">
        <f t="shared" si="4"/>
        <v>3222</v>
      </c>
      <c r="R21" s="29">
        <f t="shared" si="4"/>
        <v>1611</v>
      </c>
      <c r="S21" s="28">
        <f t="shared" si="5"/>
        <v>20484</v>
      </c>
      <c r="T21" s="27">
        <f t="shared" si="6"/>
        <v>10242</v>
      </c>
      <c r="U21" s="40">
        <f>J21*U6</f>
        <v>32940</v>
      </c>
      <c r="V21" s="41">
        <f t="shared" si="8"/>
        <v>16470</v>
      </c>
    </row>
    <row r="22" spans="2:22" s="1" customFormat="1" ht="20.25" customHeight="1" x14ac:dyDescent="0.15">
      <c r="B22" s="1">
        <f t="shared" si="0"/>
        <v>17</v>
      </c>
      <c r="C22" s="16" t="s">
        <v>48</v>
      </c>
      <c r="D22" s="17">
        <v>0.10009999999999999</v>
      </c>
      <c r="E22" s="17">
        <v>3.4299999999999997E-2</v>
      </c>
      <c r="F22" s="17">
        <v>6.5799999999999997E-2</v>
      </c>
      <c r="H22" s="128">
        <f t="shared" si="7"/>
        <v>16</v>
      </c>
      <c r="I22" s="129">
        <f t="shared" si="7"/>
        <v>13</v>
      </c>
      <c r="J22" s="130">
        <v>190000</v>
      </c>
      <c r="K22" s="131">
        <f t="shared" si="1"/>
        <v>6330</v>
      </c>
      <c r="L22" s="158">
        <v>185000</v>
      </c>
      <c r="M22" s="133" t="s">
        <v>34</v>
      </c>
      <c r="N22" s="159">
        <v>195000</v>
      </c>
      <c r="O22" s="135">
        <f t="shared" si="2"/>
        <v>18221</v>
      </c>
      <c r="P22" s="136">
        <f t="shared" si="3"/>
        <v>9110.5</v>
      </c>
      <c r="Q22" s="137">
        <f t="shared" si="4"/>
        <v>3401</v>
      </c>
      <c r="R22" s="138">
        <f t="shared" si="4"/>
        <v>1700.5</v>
      </c>
      <c r="S22" s="137">
        <f t="shared" si="5"/>
        <v>21622</v>
      </c>
      <c r="T22" s="136">
        <f t="shared" si="6"/>
        <v>10811</v>
      </c>
      <c r="U22" s="160">
        <f>J22*U6</f>
        <v>34770</v>
      </c>
      <c r="V22" s="161">
        <f t="shared" si="8"/>
        <v>17385</v>
      </c>
    </row>
    <row r="23" spans="2:22" s="1" customFormat="1" ht="20.25" customHeight="1" x14ac:dyDescent="0.15">
      <c r="B23" s="42">
        <f t="shared" si="0"/>
        <v>18</v>
      </c>
      <c r="C23" s="16" t="s">
        <v>49</v>
      </c>
      <c r="D23" s="17">
        <v>9.9500000000000005E-2</v>
      </c>
      <c r="E23" s="17">
        <v>3.4299999999999997E-2</v>
      </c>
      <c r="F23" s="17">
        <v>6.5199999999999994E-2</v>
      </c>
      <c r="H23" s="22">
        <f t="shared" si="7"/>
        <v>17</v>
      </c>
      <c r="I23" s="23">
        <f t="shared" si="7"/>
        <v>14</v>
      </c>
      <c r="J23" s="24">
        <v>200000</v>
      </c>
      <c r="K23" s="25">
        <f t="shared" si="1"/>
        <v>6670</v>
      </c>
      <c r="L23" s="98">
        <v>195000</v>
      </c>
      <c r="M23" s="99" t="s">
        <v>34</v>
      </c>
      <c r="N23" s="100">
        <v>210000</v>
      </c>
      <c r="O23" s="26">
        <f t="shared" si="2"/>
        <v>19180</v>
      </c>
      <c r="P23" s="27">
        <f t="shared" si="3"/>
        <v>9590</v>
      </c>
      <c r="Q23" s="28">
        <f t="shared" si="4"/>
        <v>3580</v>
      </c>
      <c r="R23" s="29">
        <f t="shared" si="4"/>
        <v>1790</v>
      </c>
      <c r="S23" s="28">
        <f t="shared" si="5"/>
        <v>22760</v>
      </c>
      <c r="T23" s="27">
        <f t="shared" si="6"/>
        <v>11380</v>
      </c>
      <c r="U23" s="40">
        <f>J23*U6</f>
        <v>36600</v>
      </c>
      <c r="V23" s="41">
        <f t="shared" si="8"/>
        <v>18300</v>
      </c>
    </row>
    <row r="24" spans="2:22" s="1" customFormat="1" ht="20.25" customHeight="1" x14ac:dyDescent="0.15">
      <c r="B24" s="1">
        <f t="shared" si="0"/>
        <v>19</v>
      </c>
      <c r="C24" s="16" t="s">
        <v>50</v>
      </c>
      <c r="D24" s="17">
        <v>9.8100000000000007E-2</v>
      </c>
      <c r="E24" s="17">
        <v>3.4299999999999997E-2</v>
      </c>
      <c r="F24" s="17">
        <v>6.3799999999999996E-2</v>
      </c>
      <c r="H24" s="128">
        <f t="shared" si="7"/>
        <v>18</v>
      </c>
      <c r="I24" s="129">
        <f t="shared" si="7"/>
        <v>15</v>
      </c>
      <c r="J24" s="130">
        <v>220000</v>
      </c>
      <c r="K24" s="131">
        <f t="shared" si="1"/>
        <v>7330</v>
      </c>
      <c r="L24" s="158">
        <v>210000</v>
      </c>
      <c r="M24" s="133" t="s">
        <v>34</v>
      </c>
      <c r="N24" s="159">
        <v>230000</v>
      </c>
      <c r="O24" s="135">
        <f t="shared" si="2"/>
        <v>21098</v>
      </c>
      <c r="P24" s="136">
        <f t="shared" si="3"/>
        <v>10549</v>
      </c>
      <c r="Q24" s="137">
        <f t="shared" si="4"/>
        <v>3938</v>
      </c>
      <c r="R24" s="138">
        <f t="shared" si="4"/>
        <v>1969</v>
      </c>
      <c r="S24" s="137">
        <f t="shared" si="5"/>
        <v>25036</v>
      </c>
      <c r="T24" s="136">
        <f t="shared" si="6"/>
        <v>12518</v>
      </c>
      <c r="U24" s="160">
        <f>J24*U6</f>
        <v>40260</v>
      </c>
      <c r="V24" s="161">
        <f t="shared" si="8"/>
        <v>20130</v>
      </c>
    </row>
    <row r="25" spans="2:22" s="1" customFormat="1" ht="20.25" customHeight="1" x14ac:dyDescent="0.15">
      <c r="B25" s="42">
        <f t="shared" si="0"/>
        <v>20</v>
      </c>
      <c r="C25" s="16" t="s">
        <v>51</v>
      </c>
      <c r="D25" s="17">
        <v>9.7000000000000003E-2</v>
      </c>
      <c r="E25" s="17">
        <v>3.4299999999999997E-2</v>
      </c>
      <c r="F25" s="17">
        <v>6.2700000000000006E-2</v>
      </c>
      <c r="H25" s="22">
        <f t="shared" si="7"/>
        <v>19</v>
      </c>
      <c r="I25" s="23">
        <f t="shared" si="7"/>
        <v>16</v>
      </c>
      <c r="J25" s="24">
        <v>240000</v>
      </c>
      <c r="K25" s="25">
        <f t="shared" si="1"/>
        <v>8000</v>
      </c>
      <c r="L25" s="98">
        <v>230000</v>
      </c>
      <c r="M25" s="99" t="s">
        <v>34</v>
      </c>
      <c r="N25" s="100">
        <v>250000</v>
      </c>
      <c r="O25" s="26">
        <f t="shared" si="2"/>
        <v>23016</v>
      </c>
      <c r="P25" s="27">
        <f t="shared" si="3"/>
        <v>11508</v>
      </c>
      <c r="Q25" s="28">
        <f t="shared" si="4"/>
        <v>4296</v>
      </c>
      <c r="R25" s="29">
        <f t="shared" si="4"/>
        <v>2148</v>
      </c>
      <c r="S25" s="28">
        <f t="shared" si="5"/>
        <v>27312</v>
      </c>
      <c r="T25" s="27">
        <f t="shared" si="6"/>
        <v>13656</v>
      </c>
      <c r="U25" s="40">
        <f>J25*U6</f>
        <v>43920</v>
      </c>
      <c r="V25" s="41">
        <f t="shared" si="8"/>
        <v>21960</v>
      </c>
    </row>
    <row r="26" spans="2:22" s="1" customFormat="1" ht="20.25" customHeight="1" x14ac:dyDescent="0.15">
      <c r="B26" s="1">
        <f t="shared" si="0"/>
        <v>21</v>
      </c>
      <c r="C26" s="16" t="s">
        <v>52</v>
      </c>
      <c r="D26" s="17">
        <v>9.9199999999999997E-2</v>
      </c>
      <c r="E26" s="17">
        <v>3.4299999999999997E-2</v>
      </c>
      <c r="F26" s="17">
        <v>6.4899999999999999E-2</v>
      </c>
      <c r="H26" s="128">
        <f t="shared" si="7"/>
        <v>20</v>
      </c>
      <c r="I26" s="129">
        <f t="shared" si="7"/>
        <v>17</v>
      </c>
      <c r="J26" s="130">
        <v>260000</v>
      </c>
      <c r="K26" s="131">
        <f t="shared" si="1"/>
        <v>8670</v>
      </c>
      <c r="L26" s="158">
        <v>250000</v>
      </c>
      <c r="M26" s="133" t="s">
        <v>34</v>
      </c>
      <c r="N26" s="159">
        <v>270000</v>
      </c>
      <c r="O26" s="135">
        <f t="shared" si="2"/>
        <v>24934</v>
      </c>
      <c r="P26" s="136">
        <f t="shared" si="3"/>
        <v>12467</v>
      </c>
      <c r="Q26" s="137">
        <f t="shared" si="4"/>
        <v>4654</v>
      </c>
      <c r="R26" s="138">
        <f t="shared" si="4"/>
        <v>2327</v>
      </c>
      <c r="S26" s="137">
        <f t="shared" si="5"/>
        <v>29588</v>
      </c>
      <c r="T26" s="136">
        <f t="shared" si="6"/>
        <v>14794</v>
      </c>
      <c r="U26" s="160">
        <f>J26*U6</f>
        <v>47580</v>
      </c>
      <c r="V26" s="161">
        <f t="shared" si="8"/>
        <v>23790</v>
      </c>
    </row>
    <row r="27" spans="2:22" s="1" customFormat="1" ht="20.25" customHeight="1" x14ac:dyDescent="0.15">
      <c r="B27" s="1">
        <f t="shared" si="0"/>
        <v>22</v>
      </c>
      <c r="C27" s="16" t="s">
        <v>53</v>
      </c>
      <c r="D27" s="17">
        <v>9.7299999999999998E-2</v>
      </c>
      <c r="E27" s="17">
        <v>3.4299999999999997E-2</v>
      </c>
      <c r="F27" s="17">
        <v>6.3E-2</v>
      </c>
      <c r="H27" s="22">
        <f t="shared" si="7"/>
        <v>21</v>
      </c>
      <c r="I27" s="23">
        <f t="shared" si="7"/>
        <v>18</v>
      </c>
      <c r="J27" s="24">
        <v>280000</v>
      </c>
      <c r="K27" s="25">
        <f t="shared" si="1"/>
        <v>9330</v>
      </c>
      <c r="L27" s="98">
        <v>270000</v>
      </c>
      <c r="M27" s="99" t="s">
        <v>34</v>
      </c>
      <c r="N27" s="100">
        <v>290000</v>
      </c>
      <c r="O27" s="26">
        <f t="shared" si="2"/>
        <v>26852</v>
      </c>
      <c r="P27" s="27">
        <f t="shared" si="3"/>
        <v>13426</v>
      </c>
      <c r="Q27" s="28">
        <f t="shared" si="4"/>
        <v>5012</v>
      </c>
      <c r="R27" s="29">
        <f t="shared" si="4"/>
        <v>2506</v>
      </c>
      <c r="S27" s="28">
        <f t="shared" si="5"/>
        <v>31864</v>
      </c>
      <c r="T27" s="27">
        <f t="shared" si="6"/>
        <v>15932</v>
      </c>
      <c r="U27" s="40">
        <f>J27*U6</f>
        <v>51240</v>
      </c>
      <c r="V27" s="41">
        <f t="shared" si="8"/>
        <v>25620</v>
      </c>
    </row>
    <row r="28" spans="2:22" s="1" customFormat="1" ht="20.25" customHeight="1" x14ac:dyDescent="0.15">
      <c r="B28" s="1">
        <f t="shared" si="0"/>
        <v>23</v>
      </c>
      <c r="C28" s="16" t="s">
        <v>54</v>
      </c>
      <c r="D28" s="17">
        <v>9.8799999999999999E-2</v>
      </c>
      <c r="E28" s="17">
        <v>3.4299999999999997E-2</v>
      </c>
      <c r="F28" s="17">
        <v>6.4500000000000002E-2</v>
      </c>
      <c r="H28" s="128">
        <f t="shared" si="7"/>
        <v>22</v>
      </c>
      <c r="I28" s="129">
        <f t="shared" si="7"/>
        <v>19</v>
      </c>
      <c r="J28" s="130">
        <v>300000</v>
      </c>
      <c r="K28" s="131">
        <f t="shared" si="1"/>
        <v>10000</v>
      </c>
      <c r="L28" s="158">
        <v>290000</v>
      </c>
      <c r="M28" s="133" t="s">
        <v>34</v>
      </c>
      <c r="N28" s="159">
        <v>310000</v>
      </c>
      <c r="O28" s="135">
        <f t="shared" si="2"/>
        <v>28770</v>
      </c>
      <c r="P28" s="136">
        <f t="shared" si="3"/>
        <v>14385</v>
      </c>
      <c r="Q28" s="137">
        <f t="shared" si="4"/>
        <v>5370</v>
      </c>
      <c r="R28" s="138">
        <f t="shared" si="4"/>
        <v>2685</v>
      </c>
      <c r="S28" s="137">
        <f t="shared" si="5"/>
        <v>34140</v>
      </c>
      <c r="T28" s="136">
        <f t="shared" si="6"/>
        <v>17070</v>
      </c>
      <c r="U28" s="160">
        <f>J28*U6</f>
        <v>54900</v>
      </c>
      <c r="V28" s="161">
        <f t="shared" si="8"/>
        <v>27450</v>
      </c>
    </row>
    <row r="29" spans="2:22" s="1" customFormat="1" ht="20.25" customHeight="1" x14ac:dyDescent="0.15">
      <c r="B29" s="1">
        <f t="shared" si="0"/>
        <v>24</v>
      </c>
      <c r="C29" s="16" t="s">
        <v>55</v>
      </c>
      <c r="D29" s="17">
        <v>9.7699999999999995E-2</v>
      </c>
      <c r="E29" s="17">
        <v>3.4299999999999997E-2</v>
      </c>
      <c r="F29" s="17">
        <v>6.3399999999999998E-2</v>
      </c>
      <c r="H29" s="22">
        <f t="shared" si="7"/>
        <v>23</v>
      </c>
      <c r="I29" s="23">
        <f t="shared" si="7"/>
        <v>20</v>
      </c>
      <c r="J29" s="24">
        <v>320000</v>
      </c>
      <c r="K29" s="25">
        <f t="shared" si="1"/>
        <v>10670</v>
      </c>
      <c r="L29" s="98">
        <v>310000</v>
      </c>
      <c r="M29" s="99" t="s">
        <v>34</v>
      </c>
      <c r="N29" s="100">
        <v>330000</v>
      </c>
      <c r="O29" s="26">
        <f t="shared" si="2"/>
        <v>30688</v>
      </c>
      <c r="P29" s="27">
        <f t="shared" si="3"/>
        <v>15344</v>
      </c>
      <c r="Q29" s="28">
        <f t="shared" si="4"/>
        <v>5728</v>
      </c>
      <c r="R29" s="29">
        <f t="shared" si="4"/>
        <v>2864</v>
      </c>
      <c r="S29" s="28">
        <f t="shared" si="5"/>
        <v>36416</v>
      </c>
      <c r="T29" s="27">
        <f t="shared" si="6"/>
        <v>18208</v>
      </c>
      <c r="U29" s="40">
        <f>J29*U6</f>
        <v>58560</v>
      </c>
      <c r="V29" s="41">
        <f t="shared" si="8"/>
        <v>29280</v>
      </c>
    </row>
    <row r="30" spans="2:22" s="1" customFormat="1" ht="20.25" customHeight="1" x14ac:dyDescent="0.15">
      <c r="B30" s="1">
        <f t="shared" si="0"/>
        <v>25</v>
      </c>
      <c r="C30" s="16" t="s">
        <v>56</v>
      </c>
      <c r="D30" s="17">
        <v>9.7900000000000001E-2</v>
      </c>
      <c r="E30" s="17">
        <v>3.4299999999999997E-2</v>
      </c>
      <c r="F30" s="17">
        <v>6.3600000000000004E-2</v>
      </c>
      <c r="H30" s="128">
        <f t="shared" si="7"/>
        <v>24</v>
      </c>
      <c r="I30" s="129">
        <f t="shared" si="7"/>
        <v>21</v>
      </c>
      <c r="J30" s="130">
        <v>340000</v>
      </c>
      <c r="K30" s="131">
        <f t="shared" si="1"/>
        <v>11330</v>
      </c>
      <c r="L30" s="158">
        <v>330000</v>
      </c>
      <c r="M30" s="133" t="s">
        <v>34</v>
      </c>
      <c r="N30" s="159">
        <v>350000</v>
      </c>
      <c r="O30" s="135">
        <f t="shared" si="2"/>
        <v>32606</v>
      </c>
      <c r="P30" s="136">
        <f t="shared" si="3"/>
        <v>16303</v>
      </c>
      <c r="Q30" s="137">
        <f t="shared" si="4"/>
        <v>6086</v>
      </c>
      <c r="R30" s="138">
        <f t="shared" si="4"/>
        <v>3043</v>
      </c>
      <c r="S30" s="137">
        <f t="shared" si="5"/>
        <v>38692</v>
      </c>
      <c r="T30" s="136">
        <f t="shared" si="6"/>
        <v>19346</v>
      </c>
      <c r="U30" s="160">
        <f>J30*U6</f>
        <v>62220</v>
      </c>
      <c r="V30" s="161">
        <f t="shared" si="8"/>
        <v>31110</v>
      </c>
    </row>
    <row r="31" spans="2:22" s="1" customFormat="1" ht="20.25" customHeight="1" x14ac:dyDescent="0.15">
      <c r="B31" s="1">
        <f t="shared" si="0"/>
        <v>26</v>
      </c>
      <c r="C31" s="16" t="s">
        <v>57</v>
      </c>
      <c r="D31" s="17">
        <v>0.1003</v>
      </c>
      <c r="E31" s="17">
        <v>3.4299999999999997E-2</v>
      </c>
      <c r="F31" s="17">
        <v>6.6000000000000003E-2</v>
      </c>
      <c r="H31" s="22">
        <f t="shared" si="7"/>
        <v>25</v>
      </c>
      <c r="I31" s="23">
        <f t="shared" si="7"/>
        <v>22</v>
      </c>
      <c r="J31" s="24">
        <v>360000</v>
      </c>
      <c r="K31" s="25">
        <f t="shared" si="1"/>
        <v>12000</v>
      </c>
      <c r="L31" s="98">
        <v>350000</v>
      </c>
      <c r="M31" s="99" t="s">
        <v>34</v>
      </c>
      <c r="N31" s="100">
        <v>370000</v>
      </c>
      <c r="O31" s="26">
        <f t="shared" si="2"/>
        <v>34524</v>
      </c>
      <c r="P31" s="27">
        <f t="shared" si="3"/>
        <v>17262</v>
      </c>
      <c r="Q31" s="28">
        <f t="shared" si="4"/>
        <v>6444</v>
      </c>
      <c r="R31" s="29">
        <f t="shared" si="4"/>
        <v>3222</v>
      </c>
      <c r="S31" s="28">
        <f t="shared" si="5"/>
        <v>40968</v>
      </c>
      <c r="T31" s="27">
        <f t="shared" si="6"/>
        <v>20484</v>
      </c>
      <c r="U31" s="40">
        <f>J31*U6</f>
        <v>65880</v>
      </c>
      <c r="V31" s="41">
        <f t="shared" si="8"/>
        <v>32940</v>
      </c>
    </row>
    <row r="32" spans="2:22" s="1" customFormat="1" ht="20.25" customHeight="1" x14ac:dyDescent="0.15">
      <c r="B32" s="1">
        <f t="shared" si="0"/>
        <v>27</v>
      </c>
      <c r="C32" s="16" t="s">
        <v>58</v>
      </c>
      <c r="D32" s="17">
        <v>0.1022</v>
      </c>
      <c r="E32" s="17">
        <v>3.4299999999999997E-2</v>
      </c>
      <c r="F32" s="17">
        <v>6.7900000000000002E-2</v>
      </c>
      <c r="H32" s="128">
        <f t="shared" si="7"/>
        <v>26</v>
      </c>
      <c r="I32" s="129">
        <f t="shared" si="7"/>
        <v>23</v>
      </c>
      <c r="J32" s="130">
        <v>380000</v>
      </c>
      <c r="K32" s="131">
        <f t="shared" si="1"/>
        <v>12670</v>
      </c>
      <c r="L32" s="158">
        <v>370000</v>
      </c>
      <c r="M32" s="133" t="s">
        <v>34</v>
      </c>
      <c r="N32" s="159">
        <v>395000</v>
      </c>
      <c r="O32" s="135">
        <f t="shared" si="2"/>
        <v>36442</v>
      </c>
      <c r="P32" s="136">
        <f t="shared" si="3"/>
        <v>18221</v>
      </c>
      <c r="Q32" s="137">
        <f t="shared" si="4"/>
        <v>6802</v>
      </c>
      <c r="R32" s="138">
        <f t="shared" si="4"/>
        <v>3401</v>
      </c>
      <c r="S32" s="137">
        <f t="shared" si="5"/>
        <v>43244</v>
      </c>
      <c r="T32" s="136">
        <f t="shared" si="6"/>
        <v>21622</v>
      </c>
      <c r="U32" s="160">
        <f>J32*U6</f>
        <v>69540</v>
      </c>
      <c r="V32" s="161">
        <f t="shared" si="8"/>
        <v>34770</v>
      </c>
    </row>
    <row r="33" spans="2:22" s="1" customFormat="1" ht="20.25" customHeight="1" x14ac:dyDescent="0.15">
      <c r="B33" s="1">
        <f t="shared" si="0"/>
        <v>28</v>
      </c>
      <c r="C33" s="16" t="s">
        <v>59</v>
      </c>
      <c r="D33" s="17">
        <v>0.1014</v>
      </c>
      <c r="E33" s="17">
        <v>3.4299999999999997E-2</v>
      </c>
      <c r="F33" s="17">
        <v>6.7100000000000007E-2</v>
      </c>
      <c r="H33" s="22">
        <f t="shared" si="7"/>
        <v>27</v>
      </c>
      <c r="I33" s="23">
        <f t="shared" si="7"/>
        <v>24</v>
      </c>
      <c r="J33" s="24">
        <v>410000</v>
      </c>
      <c r="K33" s="25">
        <f t="shared" si="1"/>
        <v>13670</v>
      </c>
      <c r="L33" s="98">
        <v>395000</v>
      </c>
      <c r="M33" s="99" t="s">
        <v>34</v>
      </c>
      <c r="N33" s="100">
        <v>425000</v>
      </c>
      <c r="O33" s="26">
        <f t="shared" si="2"/>
        <v>39319</v>
      </c>
      <c r="P33" s="27">
        <f t="shared" si="3"/>
        <v>19659.5</v>
      </c>
      <c r="Q33" s="28">
        <f t="shared" si="4"/>
        <v>7339</v>
      </c>
      <c r="R33" s="29">
        <f t="shared" si="4"/>
        <v>3669.5</v>
      </c>
      <c r="S33" s="28">
        <f t="shared" si="5"/>
        <v>46658</v>
      </c>
      <c r="T33" s="27">
        <f t="shared" si="6"/>
        <v>23329</v>
      </c>
      <c r="U33" s="40">
        <f>J33*U6</f>
        <v>75030</v>
      </c>
      <c r="V33" s="41">
        <f t="shared" si="8"/>
        <v>37515</v>
      </c>
    </row>
    <row r="34" spans="2:22" s="1" customFormat="1" ht="20.25" customHeight="1" x14ac:dyDescent="0.15">
      <c r="B34" s="1">
        <f t="shared" si="0"/>
        <v>29</v>
      </c>
      <c r="C34" s="16" t="s">
        <v>60</v>
      </c>
      <c r="D34" s="17">
        <v>0.1014</v>
      </c>
      <c r="E34" s="17">
        <v>3.4299999999999997E-2</v>
      </c>
      <c r="F34" s="17">
        <v>6.7100000000000007E-2</v>
      </c>
      <c r="H34" s="128">
        <f t="shared" si="7"/>
        <v>28</v>
      </c>
      <c r="I34" s="129">
        <f t="shared" si="7"/>
        <v>25</v>
      </c>
      <c r="J34" s="130">
        <v>440000</v>
      </c>
      <c r="K34" s="131">
        <f t="shared" si="1"/>
        <v>14670</v>
      </c>
      <c r="L34" s="158">
        <v>425000</v>
      </c>
      <c r="M34" s="133" t="s">
        <v>34</v>
      </c>
      <c r="N34" s="159">
        <v>455000</v>
      </c>
      <c r="O34" s="135">
        <f t="shared" si="2"/>
        <v>42196</v>
      </c>
      <c r="P34" s="136">
        <f t="shared" si="3"/>
        <v>21098</v>
      </c>
      <c r="Q34" s="137">
        <f t="shared" si="4"/>
        <v>7876</v>
      </c>
      <c r="R34" s="138">
        <f t="shared" si="4"/>
        <v>3938</v>
      </c>
      <c r="S34" s="137">
        <f t="shared" si="5"/>
        <v>50072</v>
      </c>
      <c r="T34" s="136">
        <f t="shared" si="6"/>
        <v>25036</v>
      </c>
      <c r="U34" s="160">
        <f>J34*U6</f>
        <v>80520</v>
      </c>
      <c r="V34" s="161">
        <f t="shared" si="8"/>
        <v>40260</v>
      </c>
    </row>
    <row r="35" spans="2:22" s="1" customFormat="1" ht="20.25" customHeight="1" x14ac:dyDescent="0.15">
      <c r="B35" s="1">
        <f t="shared" si="0"/>
        <v>30</v>
      </c>
      <c r="C35" s="16" t="s">
        <v>61</v>
      </c>
      <c r="D35" s="17">
        <v>0.1014</v>
      </c>
      <c r="E35" s="17">
        <v>3.4299999999999997E-2</v>
      </c>
      <c r="F35" s="17">
        <v>6.7100000000000007E-2</v>
      </c>
      <c r="H35" s="22">
        <f t="shared" si="7"/>
        <v>29</v>
      </c>
      <c r="I35" s="23">
        <f t="shared" si="7"/>
        <v>26</v>
      </c>
      <c r="J35" s="24">
        <v>470000</v>
      </c>
      <c r="K35" s="25">
        <f t="shared" si="1"/>
        <v>15670</v>
      </c>
      <c r="L35" s="98">
        <v>455000</v>
      </c>
      <c r="M35" s="99" t="s">
        <v>34</v>
      </c>
      <c r="N35" s="100">
        <v>485000</v>
      </c>
      <c r="O35" s="26">
        <f t="shared" si="2"/>
        <v>45073</v>
      </c>
      <c r="P35" s="27">
        <f t="shared" si="3"/>
        <v>22536.5</v>
      </c>
      <c r="Q35" s="28">
        <f t="shared" si="4"/>
        <v>8413</v>
      </c>
      <c r="R35" s="29">
        <f t="shared" si="4"/>
        <v>4206.5</v>
      </c>
      <c r="S35" s="28">
        <f t="shared" si="5"/>
        <v>53486</v>
      </c>
      <c r="T35" s="27">
        <f t="shared" si="6"/>
        <v>26743</v>
      </c>
      <c r="U35" s="40">
        <f>J35*U6</f>
        <v>86010</v>
      </c>
      <c r="V35" s="41">
        <f t="shared" si="8"/>
        <v>43005</v>
      </c>
    </row>
    <row r="36" spans="2:22" s="1" customFormat="1" ht="20.25" customHeight="1" x14ac:dyDescent="0.15">
      <c r="B36" s="1">
        <f t="shared" si="0"/>
        <v>31</v>
      </c>
      <c r="C36" s="16" t="s">
        <v>62</v>
      </c>
      <c r="D36" s="17">
        <v>9.9900000000000003E-2</v>
      </c>
      <c r="E36" s="17">
        <v>3.4299999999999997E-2</v>
      </c>
      <c r="F36" s="17">
        <v>6.5600000000000006E-2</v>
      </c>
      <c r="H36" s="128">
        <f t="shared" si="7"/>
        <v>30</v>
      </c>
      <c r="I36" s="129">
        <f t="shared" si="7"/>
        <v>27</v>
      </c>
      <c r="J36" s="130">
        <v>500000</v>
      </c>
      <c r="K36" s="131">
        <f t="shared" si="1"/>
        <v>16670</v>
      </c>
      <c r="L36" s="158">
        <v>485000</v>
      </c>
      <c r="M36" s="133" t="s">
        <v>34</v>
      </c>
      <c r="N36" s="159">
        <v>515000</v>
      </c>
      <c r="O36" s="135">
        <f t="shared" si="2"/>
        <v>47950</v>
      </c>
      <c r="P36" s="136">
        <f t="shared" si="3"/>
        <v>23975</v>
      </c>
      <c r="Q36" s="137">
        <f t="shared" si="4"/>
        <v>8950</v>
      </c>
      <c r="R36" s="138">
        <f t="shared" si="4"/>
        <v>4475</v>
      </c>
      <c r="S36" s="137">
        <f t="shared" si="5"/>
        <v>56900</v>
      </c>
      <c r="T36" s="136">
        <f t="shared" si="6"/>
        <v>28450</v>
      </c>
      <c r="U36" s="160">
        <f>J36*U6</f>
        <v>91500</v>
      </c>
      <c r="V36" s="161">
        <f t="shared" si="8"/>
        <v>45750</v>
      </c>
    </row>
    <row r="37" spans="2:22" s="1" customFormat="1" ht="20.25" customHeight="1" x14ac:dyDescent="0.15">
      <c r="B37" s="1">
        <f t="shared" si="0"/>
        <v>32</v>
      </c>
      <c r="C37" s="16" t="s">
        <v>63</v>
      </c>
      <c r="D37" s="17">
        <v>0.10150000000000001</v>
      </c>
      <c r="E37" s="17">
        <v>3.4299999999999997E-2</v>
      </c>
      <c r="F37" s="17">
        <v>6.7199999999999996E-2</v>
      </c>
      <c r="H37" s="22">
        <f t="shared" si="7"/>
        <v>31</v>
      </c>
      <c r="I37" s="23">
        <f t="shared" si="7"/>
        <v>28</v>
      </c>
      <c r="J37" s="24">
        <v>530000</v>
      </c>
      <c r="K37" s="25">
        <f t="shared" si="1"/>
        <v>17670</v>
      </c>
      <c r="L37" s="98">
        <v>515000</v>
      </c>
      <c r="M37" s="99" t="s">
        <v>34</v>
      </c>
      <c r="N37" s="100">
        <v>545000</v>
      </c>
      <c r="O37" s="26">
        <f t="shared" si="2"/>
        <v>50827</v>
      </c>
      <c r="P37" s="27">
        <f t="shared" si="3"/>
        <v>25413.5</v>
      </c>
      <c r="Q37" s="28">
        <f t="shared" si="4"/>
        <v>9487</v>
      </c>
      <c r="R37" s="29">
        <f t="shared" si="4"/>
        <v>4743.5</v>
      </c>
      <c r="S37" s="28">
        <f t="shared" si="5"/>
        <v>60314</v>
      </c>
      <c r="T37" s="27">
        <f t="shared" si="6"/>
        <v>30157</v>
      </c>
      <c r="U37" s="40">
        <f>J37*U6</f>
        <v>96990</v>
      </c>
      <c r="V37" s="41">
        <f t="shared" si="8"/>
        <v>48495</v>
      </c>
    </row>
    <row r="38" spans="2:22" s="1" customFormat="1" ht="20.25" customHeight="1" x14ac:dyDescent="0.15">
      <c r="B38" s="1">
        <f t="shared" si="0"/>
        <v>33</v>
      </c>
      <c r="C38" s="16" t="s">
        <v>64</v>
      </c>
      <c r="D38" s="17">
        <v>0.1017</v>
      </c>
      <c r="E38" s="17">
        <v>3.4299999999999997E-2</v>
      </c>
      <c r="F38" s="17">
        <v>6.7400000000000002E-2</v>
      </c>
      <c r="H38" s="128">
        <f t="shared" si="7"/>
        <v>32</v>
      </c>
      <c r="I38" s="129">
        <f t="shared" si="7"/>
        <v>29</v>
      </c>
      <c r="J38" s="130">
        <v>560000</v>
      </c>
      <c r="K38" s="131">
        <f t="shared" si="1"/>
        <v>18670</v>
      </c>
      <c r="L38" s="158">
        <v>545000</v>
      </c>
      <c r="M38" s="133" t="s">
        <v>34</v>
      </c>
      <c r="N38" s="159">
        <v>575000</v>
      </c>
      <c r="O38" s="135">
        <f t="shared" si="2"/>
        <v>53704</v>
      </c>
      <c r="P38" s="136">
        <f t="shared" si="3"/>
        <v>26852</v>
      </c>
      <c r="Q38" s="137">
        <f t="shared" si="4"/>
        <v>10024</v>
      </c>
      <c r="R38" s="138">
        <f t="shared" si="4"/>
        <v>5012</v>
      </c>
      <c r="S38" s="137">
        <f t="shared" si="5"/>
        <v>63728</v>
      </c>
      <c r="T38" s="136">
        <f t="shared" si="6"/>
        <v>31864</v>
      </c>
      <c r="U38" s="160">
        <f>J38*U6</f>
        <v>102480</v>
      </c>
      <c r="V38" s="161">
        <f t="shared" si="8"/>
        <v>51240</v>
      </c>
    </row>
    <row r="39" spans="2:22" s="1" customFormat="1" ht="20.25" customHeight="1" x14ac:dyDescent="0.15">
      <c r="B39" s="1">
        <f t="shared" si="0"/>
        <v>34</v>
      </c>
      <c r="C39" s="16" t="s">
        <v>65</v>
      </c>
      <c r="D39" s="17">
        <v>0.10009999999999999</v>
      </c>
      <c r="E39" s="17">
        <v>3.4299999999999997E-2</v>
      </c>
      <c r="F39" s="17">
        <v>6.5799999999999997E-2</v>
      </c>
      <c r="H39" s="22">
        <f t="shared" si="7"/>
        <v>33</v>
      </c>
      <c r="I39" s="23">
        <f t="shared" si="7"/>
        <v>30</v>
      </c>
      <c r="J39" s="24">
        <v>590000</v>
      </c>
      <c r="K39" s="25">
        <f t="shared" si="1"/>
        <v>19670</v>
      </c>
      <c r="L39" s="98">
        <v>575000</v>
      </c>
      <c r="M39" s="99" t="s">
        <v>34</v>
      </c>
      <c r="N39" s="100">
        <v>605000</v>
      </c>
      <c r="O39" s="26">
        <f t="shared" si="2"/>
        <v>56581</v>
      </c>
      <c r="P39" s="27">
        <f t="shared" si="3"/>
        <v>28290.5</v>
      </c>
      <c r="Q39" s="28">
        <f t="shared" ref="Q39:R56" si="9">IF(ISERROR(S39-O39),"-",S39-O39)</f>
        <v>10561</v>
      </c>
      <c r="R39" s="29">
        <f t="shared" si="9"/>
        <v>5280.5</v>
      </c>
      <c r="S39" s="28">
        <f t="shared" si="5"/>
        <v>67142</v>
      </c>
      <c r="T39" s="27">
        <f t="shared" si="6"/>
        <v>33571</v>
      </c>
      <c r="U39" s="40">
        <f>J39*U6</f>
        <v>107970</v>
      </c>
      <c r="V39" s="41">
        <f t="shared" si="8"/>
        <v>53985</v>
      </c>
    </row>
    <row r="40" spans="2:22" s="1" customFormat="1" ht="20.25" customHeight="1" thickBot="1" x14ac:dyDescent="0.2">
      <c r="B40" s="1">
        <f t="shared" si="0"/>
        <v>35</v>
      </c>
      <c r="C40" s="16" t="s">
        <v>66</v>
      </c>
      <c r="D40" s="17">
        <v>0.10199999999999999</v>
      </c>
      <c r="E40" s="17">
        <v>3.4299999999999997E-2</v>
      </c>
      <c r="F40" s="17">
        <v>6.7699999999999996E-2</v>
      </c>
      <c r="H40" s="144">
        <f t="shared" ref="H40:I56" si="10">H39+1</f>
        <v>34</v>
      </c>
      <c r="I40" s="145">
        <f t="shared" si="10"/>
        <v>31</v>
      </c>
      <c r="J40" s="146">
        <v>620000</v>
      </c>
      <c r="K40" s="147">
        <f t="shared" si="1"/>
        <v>20670</v>
      </c>
      <c r="L40" s="174">
        <v>605000</v>
      </c>
      <c r="M40" s="149" t="s">
        <v>34</v>
      </c>
      <c r="N40" s="175">
        <v>635000</v>
      </c>
      <c r="O40" s="151">
        <f t="shared" si="2"/>
        <v>59458</v>
      </c>
      <c r="P40" s="152">
        <f t="shared" si="3"/>
        <v>29729</v>
      </c>
      <c r="Q40" s="153">
        <f t="shared" si="9"/>
        <v>11098</v>
      </c>
      <c r="R40" s="154">
        <f t="shared" si="9"/>
        <v>5549</v>
      </c>
      <c r="S40" s="153">
        <f t="shared" si="5"/>
        <v>70556</v>
      </c>
      <c r="T40" s="152">
        <f t="shared" si="6"/>
        <v>35278</v>
      </c>
      <c r="U40" s="176">
        <f>J40*$U$6</f>
        <v>113460</v>
      </c>
      <c r="V40" s="177">
        <f t="shared" si="8"/>
        <v>56730</v>
      </c>
    </row>
    <row r="41" spans="2:22" s="1" customFormat="1" ht="20.25" customHeight="1" thickTop="1" x14ac:dyDescent="0.15">
      <c r="B41" s="1">
        <f t="shared" si="0"/>
        <v>36</v>
      </c>
      <c r="C41" s="16" t="s">
        <v>67</v>
      </c>
      <c r="D41" s="17">
        <v>0.1028</v>
      </c>
      <c r="E41" s="17">
        <v>3.4299999999999997E-2</v>
      </c>
      <c r="F41" s="17">
        <v>6.8500000000000005E-2</v>
      </c>
      <c r="H41" s="83">
        <f t="shared" si="10"/>
        <v>35</v>
      </c>
      <c r="I41" s="84">
        <f t="shared" si="10"/>
        <v>32</v>
      </c>
      <c r="J41" s="85">
        <v>650000</v>
      </c>
      <c r="K41" s="86">
        <f t="shared" si="1"/>
        <v>21670</v>
      </c>
      <c r="L41" s="101">
        <f t="shared" ref="L41:L56" si="11">N40</f>
        <v>635000</v>
      </c>
      <c r="M41" s="102" t="s">
        <v>34</v>
      </c>
      <c r="N41" s="103">
        <v>665000</v>
      </c>
      <c r="O41" s="87">
        <f t="shared" si="2"/>
        <v>62335</v>
      </c>
      <c r="P41" s="88">
        <f t="shared" si="3"/>
        <v>31167.5</v>
      </c>
      <c r="Q41" s="89">
        <f t="shared" si="9"/>
        <v>11635</v>
      </c>
      <c r="R41" s="90">
        <f t="shared" si="9"/>
        <v>5817.5</v>
      </c>
      <c r="S41" s="89">
        <f t="shared" si="5"/>
        <v>73970</v>
      </c>
      <c r="T41" s="178">
        <f t="shared" si="6"/>
        <v>36985</v>
      </c>
      <c r="U41" s="91">
        <f>J41*$U$6</f>
        <v>118950</v>
      </c>
      <c r="V41" s="92">
        <f t="shared" si="8"/>
        <v>59475</v>
      </c>
    </row>
    <row r="42" spans="2:22" s="1" customFormat="1" ht="20.25" customHeight="1" x14ac:dyDescent="0.15">
      <c r="B42" s="1">
        <f t="shared" si="0"/>
        <v>37</v>
      </c>
      <c r="C42" s="16" t="s">
        <v>68</v>
      </c>
      <c r="D42" s="17">
        <v>0.10340000000000001</v>
      </c>
      <c r="E42" s="17">
        <v>3.4299999999999997E-2</v>
      </c>
      <c r="F42" s="17">
        <v>6.9099999999999995E-2</v>
      </c>
      <c r="H42" s="179">
        <f t="shared" si="10"/>
        <v>36</v>
      </c>
      <c r="I42" s="180"/>
      <c r="J42" s="181">
        <v>680000</v>
      </c>
      <c r="K42" s="182">
        <f t="shared" si="1"/>
        <v>22670</v>
      </c>
      <c r="L42" s="183">
        <f t="shared" si="11"/>
        <v>665000</v>
      </c>
      <c r="M42" s="184" t="s">
        <v>34</v>
      </c>
      <c r="N42" s="185">
        <v>695000</v>
      </c>
      <c r="O42" s="186">
        <f t="shared" si="2"/>
        <v>65212</v>
      </c>
      <c r="P42" s="187">
        <f t="shared" si="3"/>
        <v>32606</v>
      </c>
      <c r="Q42" s="188">
        <f t="shared" si="9"/>
        <v>12172</v>
      </c>
      <c r="R42" s="189">
        <f t="shared" si="9"/>
        <v>6086</v>
      </c>
      <c r="S42" s="188">
        <f t="shared" si="5"/>
        <v>77384</v>
      </c>
      <c r="T42" s="187">
        <f t="shared" si="6"/>
        <v>38692</v>
      </c>
      <c r="U42" s="190"/>
      <c r="V42" s="43"/>
    </row>
    <row r="43" spans="2:22" s="1" customFormat="1" ht="20.25" customHeight="1" x14ac:dyDescent="0.15">
      <c r="B43" s="1">
        <f t="shared" si="0"/>
        <v>38</v>
      </c>
      <c r="C43" s="16" t="s">
        <v>69</v>
      </c>
      <c r="D43" s="17">
        <v>0.1007</v>
      </c>
      <c r="E43" s="17">
        <v>3.4299999999999997E-2</v>
      </c>
      <c r="F43" s="17">
        <v>6.6400000000000001E-2</v>
      </c>
      <c r="H43" s="22">
        <f t="shared" si="10"/>
        <v>37</v>
      </c>
      <c r="I43" s="23"/>
      <c r="J43" s="24">
        <v>710000</v>
      </c>
      <c r="K43" s="25">
        <f t="shared" si="1"/>
        <v>23670</v>
      </c>
      <c r="L43" s="98">
        <f t="shared" si="11"/>
        <v>695000</v>
      </c>
      <c r="M43" s="99" t="s">
        <v>34</v>
      </c>
      <c r="N43" s="100">
        <v>730000</v>
      </c>
      <c r="O43" s="26">
        <f t="shared" si="2"/>
        <v>68089</v>
      </c>
      <c r="P43" s="27">
        <f t="shared" si="3"/>
        <v>34044.5</v>
      </c>
      <c r="Q43" s="28">
        <f t="shared" si="9"/>
        <v>12709</v>
      </c>
      <c r="R43" s="29">
        <f t="shared" si="9"/>
        <v>6354.5</v>
      </c>
      <c r="S43" s="28">
        <f t="shared" si="5"/>
        <v>80798</v>
      </c>
      <c r="T43" s="27">
        <f t="shared" si="6"/>
        <v>40399</v>
      </c>
      <c r="U43" s="190"/>
      <c r="V43" s="43"/>
    </row>
    <row r="44" spans="2:22" s="1" customFormat="1" ht="20.25" customHeight="1" x14ac:dyDescent="0.15">
      <c r="B44" s="1">
        <f t="shared" si="0"/>
        <v>39</v>
      </c>
      <c r="C44" s="16" t="s">
        <v>70</v>
      </c>
      <c r="D44" s="17">
        <v>0.10299999999999999</v>
      </c>
      <c r="E44" s="17">
        <v>3.4299999999999997E-2</v>
      </c>
      <c r="F44" s="17">
        <v>6.8699999999999997E-2</v>
      </c>
      <c r="H44" s="128">
        <f t="shared" si="10"/>
        <v>38</v>
      </c>
      <c r="I44" s="129"/>
      <c r="J44" s="130">
        <v>750000</v>
      </c>
      <c r="K44" s="131">
        <f t="shared" si="1"/>
        <v>25000</v>
      </c>
      <c r="L44" s="158">
        <f t="shared" si="11"/>
        <v>730000</v>
      </c>
      <c r="M44" s="133" t="s">
        <v>34</v>
      </c>
      <c r="N44" s="159">
        <v>770000</v>
      </c>
      <c r="O44" s="135">
        <f t="shared" si="2"/>
        <v>71925</v>
      </c>
      <c r="P44" s="136">
        <f t="shared" si="3"/>
        <v>35962.5</v>
      </c>
      <c r="Q44" s="137">
        <f t="shared" si="9"/>
        <v>13425</v>
      </c>
      <c r="R44" s="138">
        <f t="shared" si="9"/>
        <v>6712.5</v>
      </c>
      <c r="S44" s="137">
        <f t="shared" si="5"/>
        <v>85350</v>
      </c>
      <c r="T44" s="136">
        <f t="shared" si="6"/>
        <v>42675</v>
      </c>
      <c r="U44" s="190"/>
      <c r="V44" s="43"/>
    </row>
    <row r="45" spans="2:22" s="1" customFormat="1" ht="20.25" customHeight="1" x14ac:dyDescent="0.15">
      <c r="B45" s="1">
        <f t="shared" si="0"/>
        <v>40</v>
      </c>
      <c r="C45" s="16" t="s">
        <v>71</v>
      </c>
      <c r="D45" s="17">
        <v>0.1032</v>
      </c>
      <c r="E45" s="17">
        <v>3.4299999999999997E-2</v>
      </c>
      <c r="F45" s="17">
        <v>6.8900000000000003E-2</v>
      </c>
      <c r="H45" s="22">
        <f t="shared" si="10"/>
        <v>39</v>
      </c>
      <c r="I45" s="23"/>
      <c r="J45" s="24">
        <v>790000</v>
      </c>
      <c r="K45" s="25">
        <f t="shared" si="1"/>
        <v>26330</v>
      </c>
      <c r="L45" s="98">
        <f t="shared" si="11"/>
        <v>770000</v>
      </c>
      <c r="M45" s="99" t="s">
        <v>34</v>
      </c>
      <c r="N45" s="100">
        <v>810000</v>
      </c>
      <c r="O45" s="26">
        <f t="shared" si="2"/>
        <v>75761</v>
      </c>
      <c r="P45" s="27">
        <f t="shared" si="3"/>
        <v>37880.5</v>
      </c>
      <c r="Q45" s="28">
        <f t="shared" si="9"/>
        <v>14141</v>
      </c>
      <c r="R45" s="29">
        <f t="shared" si="9"/>
        <v>7070.5</v>
      </c>
      <c r="S45" s="28">
        <f t="shared" si="5"/>
        <v>89902</v>
      </c>
      <c r="T45" s="27">
        <f t="shared" si="6"/>
        <v>44951</v>
      </c>
      <c r="U45" s="190"/>
      <c r="V45" s="43"/>
    </row>
    <row r="46" spans="2:22" s="1" customFormat="1" ht="20.25" customHeight="1" x14ac:dyDescent="0.15">
      <c r="B46" s="1">
        <f t="shared" si="0"/>
        <v>41</v>
      </c>
      <c r="C46" s="16" t="s">
        <v>72</v>
      </c>
      <c r="D46" s="17">
        <v>0.10730000000000001</v>
      </c>
      <c r="E46" s="17">
        <v>3.4299999999999997E-2</v>
      </c>
      <c r="F46" s="17">
        <v>7.2999999999999995E-2</v>
      </c>
      <c r="H46" s="128">
        <f t="shared" si="10"/>
        <v>40</v>
      </c>
      <c r="I46" s="129"/>
      <c r="J46" s="130">
        <v>830000</v>
      </c>
      <c r="K46" s="131">
        <f t="shared" si="1"/>
        <v>27670</v>
      </c>
      <c r="L46" s="158">
        <f t="shared" si="11"/>
        <v>810000</v>
      </c>
      <c r="M46" s="133" t="s">
        <v>34</v>
      </c>
      <c r="N46" s="159">
        <v>855000</v>
      </c>
      <c r="O46" s="135">
        <f t="shared" si="2"/>
        <v>79597</v>
      </c>
      <c r="P46" s="136">
        <f t="shared" si="3"/>
        <v>39798.5</v>
      </c>
      <c r="Q46" s="137">
        <f t="shared" si="9"/>
        <v>14857</v>
      </c>
      <c r="R46" s="138">
        <f t="shared" si="9"/>
        <v>7428.5</v>
      </c>
      <c r="S46" s="137">
        <f t="shared" si="5"/>
        <v>94454</v>
      </c>
      <c r="T46" s="136">
        <f t="shared" si="6"/>
        <v>47227</v>
      </c>
      <c r="U46" s="190"/>
      <c r="V46" s="43"/>
    </row>
    <row r="47" spans="2:22" s="1" customFormat="1" ht="20.25" customHeight="1" x14ac:dyDescent="0.15">
      <c r="B47" s="1">
        <f t="shared" si="0"/>
        <v>42</v>
      </c>
      <c r="C47" s="16" t="s">
        <v>73</v>
      </c>
      <c r="D47" s="17">
        <v>0.1022</v>
      </c>
      <c r="E47" s="17">
        <v>3.4299999999999997E-2</v>
      </c>
      <c r="F47" s="17">
        <v>6.7900000000000002E-2</v>
      </c>
      <c r="H47" s="22">
        <f t="shared" si="10"/>
        <v>41</v>
      </c>
      <c r="I47" s="23"/>
      <c r="J47" s="24">
        <v>880000</v>
      </c>
      <c r="K47" s="25">
        <f t="shared" si="1"/>
        <v>29330</v>
      </c>
      <c r="L47" s="98">
        <f t="shared" si="11"/>
        <v>855000</v>
      </c>
      <c r="M47" s="99" t="s">
        <v>34</v>
      </c>
      <c r="N47" s="100">
        <v>905000</v>
      </c>
      <c r="O47" s="26">
        <f t="shared" si="2"/>
        <v>84392</v>
      </c>
      <c r="P47" s="27">
        <f t="shared" si="3"/>
        <v>42196</v>
      </c>
      <c r="Q47" s="28">
        <f t="shared" si="9"/>
        <v>15752</v>
      </c>
      <c r="R47" s="29">
        <f t="shared" si="9"/>
        <v>7876</v>
      </c>
      <c r="S47" s="28">
        <f t="shared" si="5"/>
        <v>100144</v>
      </c>
      <c r="T47" s="27">
        <f t="shared" si="6"/>
        <v>50072</v>
      </c>
      <c r="U47" s="190"/>
      <c r="V47" s="43"/>
    </row>
    <row r="48" spans="2:22" s="1" customFormat="1" ht="20.25" customHeight="1" x14ac:dyDescent="0.15">
      <c r="B48" s="1">
        <f t="shared" si="0"/>
        <v>43</v>
      </c>
      <c r="C48" s="16" t="s">
        <v>74</v>
      </c>
      <c r="D48" s="17">
        <v>0.1033</v>
      </c>
      <c r="E48" s="17">
        <v>3.4299999999999997E-2</v>
      </c>
      <c r="F48" s="17">
        <v>6.9000000000000006E-2</v>
      </c>
      <c r="H48" s="128">
        <f t="shared" si="10"/>
        <v>42</v>
      </c>
      <c r="I48" s="129"/>
      <c r="J48" s="130">
        <v>930000</v>
      </c>
      <c r="K48" s="131">
        <f t="shared" si="1"/>
        <v>31000</v>
      </c>
      <c r="L48" s="158">
        <f t="shared" si="11"/>
        <v>905000</v>
      </c>
      <c r="M48" s="133" t="s">
        <v>34</v>
      </c>
      <c r="N48" s="159">
        <v>955000</v>
      </c>
      <c r="O48" s="135">
        <f t="shared" si="2"/>
        <v>89187</v>
      </c>
      <c r="P48" s="136">
        <f t="shared" si="3"/>
        <v>44593.5</v>
      </c>
      <c r="Q48" s="137">
        <f t="shared" si="9"/>
        <v>16647</v>
      </c>
      <c r="R48" s="138">
        <f t="shared" si="9"/>
        <v>8323.5</v>
      </c>
      <c r="S48" s="137">
        <f t="shared" si="5"/>
        <v>105834</v>
      </c>
      <c r="T48" s="136">
        <f t="shared" si="6"/>
        <v>52917</v>
      </c>
      <c r="U48" s="190"/>
      <c r="V48" s="43"/>
    </row>
    <row r="49" spans="2:22" s="1" customFormat="1" ht="20.25" customHeight="1" x14ac:dyDescent="0.15">
      <c r="B49" s="1">
        <f t="shared" si="0"/>
        <v>44</v>
      </c>
      <c r="C49" s="16" t="s">
        <v>75</v>
      </c>
      <c r="D49" s="17">
        <v>0.1017</v>
      </c>
      <c r="E49" s="17">
        <v>3.4299999999999997E-2</v>
      </c>
      <c r="F49" s="17">
        <v>6.7400000000000002E-2</v>
      </c>
      <c r="H49" s="22">
        <f t="shared" si="10"/>
        <v>43</v>
      </c>
      <c r="I49" s="23"/>
      <c r="J49" s="24">
        <v>980000</v>
      </c>
      <c r="K49" s="25">
        <f t="shared" si="1"/>
        <v>32670</v>
      </c>
      <c r="L49" s="98">
        <f t="shared" si="11"/>
        <v>955000</v>
      </c>
      <c r="M49" s="99" t="s">
        <v>34</v>
      </c>
      <c r="N49" s="100">
        <v>1005000</v>
      </c>
      <c r="O49" s="26">
        <f t="shared" si="2"/>
        <v>93982</v>
      </c>
      <c r="P49" s="27">
        <f t="shared" si="3"/>
        <v>46991</v>
      </c>
      <c r="Q49" s="28">
        <f t="shared" si="9"/>
        <v>17542</v>
      </c>
      <c r="R49" s="29">
        <f t="shared" si="9"/>
        <v>8771</v>
      </c>
      <c r="S49" s="28">
        <f t="shared" si="5"/>
        <v>111524</v>
      </c>
      <c r="T49" s="27">
        <f t="shared" si="6"/>
        <v>55762</v>
      </c>
      <c r="U49" s="190"/>
      <c r="V49" s="43"/>
    </row>
    <row r="50" spans="2:22" s="1" customFormat="1" ht="20.25" customHeight="1" x14ac:dyDescent="0.15">
      <c r="B50" s="1">
        <f t="shared" si="0"/>
        <v>45</v>
      </c>
      <c r="C50" s="16" t="s">
        <v>76</v>
      </c>
      <c r="D50" s="17">
        <v>9.9099999999999994E-2</v>
      </c>
      <c r="E50" s="17">
        <v>3.4299999999999997E-2</v>
      </c>
      <c r="F50" s="17">
        <v>6.4799999999999996E-2</v>
      </c>
      <c r="H50" s="128">
        <f t="shared" si="10"/>
        <v>44</v>
      </c>
      <c r="I50" s="129"/>
      <c r="J50" s="130">
        <v>1030000</v>
      </c>
      <c r="K50" s="131">
        <f t="shared" si="1"/>
        <v>34330</v>
      </c>
      <c r="L50" s="158">
        <f t="shared" si="11"/>
        <v>1005000</v>
      </c>
      <c r="M50" s="133" t="s">
        <v>34</v>
      </c>
      <c r="N50" s="159">
        <v>1055000</v>
      </c>
      <c r="O50" s="135">
        <f t="shared" si="2"/>
        <v>98777</v>
      </c>
      <c r="P50" s="136">
        <f t="shared" si="3"/>
        <v>49388.5</v>
      </c>
      <c r="Q50" s="137">
        <f t="shared" si="9"/>
        <v>18437</v>
      </c>
      <c r="R50" s="138">
        <f t="shared" si="9"/>
        <v>9218.5</v>
      </c>
      <c r="S50" s="137">
        <f t="shared" si="5"/>
        <v>117214</v>
      </c>
      <c r="T50" s="136">
        <f t="shared" si="6"/>
        <v>58607</v>
      </c>
      <c r="U50" s="190"/>
      <c r="V50" s="43"/>
    </row>
    <row r="51" spans="2:22" s="1" customFormat="1" ht="20.25" customHeight="1" x14ac:dyDescent="0.15">
      <c r="B51" s="1">
        <f t="shared" si="0"/>
        <v>46</v>
      </c>
      <c r="C51" s="16" t="s">
        <v>77</v>
      </c>
      <c r="D51" s="17">
        <v>0.10249999999999999</v>
      </c>
      <c r="E51" s="17">
        <v>3.4299999999999997E-2</v>
      </c>
      <c r="F51" s="17">
        <v>6.8199999999999997E-2</v>
      </c>
      <c r="H51" s="22">
        <f t="shared" si="10"/>
        <v>45</v>
      </c>
      <c r="I51" s="23"/>
      <c r="J51" s="24">
        <v>1090000</v>
      </c>
      <c r="K51" s="25">
        <f t="shared" si="1"/>
        <v>36330</v>
      </c>
      <c r="L51" s="98">
        <f t="shared" si="11"/>
        <v>1055000</v>
      </c>
      <c r="M51" s="99" t="s">
        <v>34</v>
      </c>
      <c r="N51" s="100">
        <v>1115000</v>
      </c>
      <c r="O51" s="26">
        <f t="shared" si="2"/>
        <v>104531</v>
      </c>
      <c r="P51" s="27">
        <f t="shared" si="3"/>
        <v>52265.5</v>
      </c>
      <c r="Q51" s="28">
        <f t="shared" si="9"/>
        <v>19511</v>
      </c>
      <c r="R51" s="29">
        <f t="shared" si="9"/>
        <v>9755.5</v>
      </c>
      <c r="S51" s="28">
        <f t="shared" si="5"/>
        <v>124042</v>
      </c>
      <c r="T51" s="27">
        <f t="shared" si="6"/>
        <v>62021</v>
      </c>
      <c r="U51" s="190"/>
      <c r="V51" s="43"/>
    </row>
    <row r="52" spans="2:22" s="1" customFormat="1" ht="20.25" customHeight="1" x14ac:dyDescent="0.15">
      <c r="B52" s="1">
        <f t="shared" si="0"/>
        <v>47</v>
      </c>
      <c r="C52" s="16" t="s">
        <v>78</v>
      </c>
      <c r="D52" s="17">
        <v>9.9699999999999997E-2</v>
      </c>
      <c r="E52" s="17">
        <v>3.4299999999999997E-2</v>
      </c>
      <c r="F52" s="17">
        <v>6.54E-2</v>
      </c>
      <c r="H52" s="128">
        <f t="shared" si="10"/>
        <v>46</v>
      </c>
      <c r="I52" s="129"/>
      <c r="J52" s="130">
        <v>1150000</v>
      </c>
      <c r="K52" s="131">
        <f t="shared" si="1"/>
        <v>38330</v>
      </c>
      <c r="L52" s="158">
        <f t="shared" si="11"/>
        <v>1115000</v>
      </c>
      <c r="M52" s="133" t="s">
        <v>34</v>
      </c>
      <c r="N52" s="159">
        <v>1175000</v>
      </c>
      <c r="O52" s="135">
        <f t="shared" si="2"/>
        <v>110285</v>
      </c>
      <c r="P52" s="136">
        <f t="shared" si="3"/>
        <v>55142.5</v>
      </c>
      <c r="Q52" s="137">
        <f t="shared" si="9"/>
        <v>20585</v>
      </c>
      <c r="R52" s="138">
        <f t="shared" si="9"/>
        <v>10292.5</v>
      </c>
      <c r="S52" s="137">
        <f t="shared" si="5"/>
        <v>130870</v>
      </c>
      <c r="T52" s="138">
        <f t="shared" si="6"/>
        <v>65435</v>
      </c>
      <c r="U52" s="190"/>
      <c r="V52" s="43"/>
    </row>
    <row r="53" spans="2:22" s="1" customFormat="1" ht="20.25" customHeight="1" x14ac:dyDescent="0.15">
      <c r="H53" s="22">
        <f t="shared" si="10"/>
        <v>47</v>
      </c>
      <c r="I53" s="23"/>
      <c r="J53" s="24">
        <v>1210000</v>
      </c>
      <c r="K53" s="25">
        <f t="shared" si="1"/>
        <v>40330</v>
      </c>
      <c r="L53" s="98">
        <f t="shared" si="11"/>
        <v>1175000</v>
      </c>
      <c r="M53" s="99" t="s">
        <v>34</v>
      </c>
      <c r="N53" s="104">
        <v>1235000</v>
      </c>
      <c r="O53" s="26">
        <f t="shared" si="2"/>
        <v>116039</v>
      </c>
      <c r="P53" s="27">
        <f t="shared" si="3"/>
        <v>58019.5</v>
      </c>
      <c r="Q53" s="28">
        <f t="shared" si="9"/>
        <v>21659</v>
      </c>
      <c r="R53" s="29">
        <f t="shared" si="9"/>
        <v>10829.5</v>
      </c>
      <c r="S53" s="28">
        <f t="shared" si="5"/>
        <v>137698</v>
      </c>
      <c r="T53" s="29">
        <f t="shared" si="6"/>
        <v>68849</v>
      </c>
      <c r="U53" s="190"/>
      <c r="V53" s="43"/>
    </row>
    <row r="54" spans="2:22" ht="20.25" customHeight="1" x14ac:dyDescent="0.15">
      <c r="H54" s="128">
        <f t="shared" si="10"/>
        <v>48</v>
      </c>
      <c r="I54" s="191"/>
      <c r="J54" s="192">
        <v>1270000</v>
      </c>
      <c r="K54" s="193">
        <f t="shared" si="1"/>
        <v>42330</v>
      </c>
      <c r="L54" s="158">
        <f t="shared" si="11"/>
        <v>1235000</v>
      </c>
      <c r="M54" s="194" t="s">
        <v>34</v>
      </c>
      <c r="N54" s="195">
        <v>1295000</v>
      </c>
      <c r="O54" s="196">
        <f t="shared" si="2"/>
        <v>121793</v>
      </c>
      <c r="P54" s="197">
        <f t="shared" si="3"/>
        <v>60896.5</v>
      </c>
      <c r="Q54" s="198">
        <f t="shared" si="9"/>
        <v>22733</v>
      </c>
      <c r="R54" s="196">
        <f t="shared" si="9"/>
        <v>11366.5</v>
      </c>
      <c r="S54" s="198">
        <f t="shared" si="5"/>
        <v>144526</v>
      </c>
      <c r="T54" s="199">
        <f t="shared" si="6"/>
        <v>72263</v>
      </c>
      <c r="U54" s="200"/>
      <c r="V54" s="44"/>
    </row>
    <row r="55" spans="2:22" ht="20.25" customHeight="1" x14ac:dyDescent="0.15">
      <c r="H55" s="22">
        <f t="shared" si="10"/>
        <v>49</v>
      </c>
      <c r="I55" s="45"/>
      <c r="J55" s="46">
        <v>1330000</v>
      </c>
      <c r="K55" s="47">
        <f t="shared" si="1"/>
        <v>44330</v>
      </c>
      <c r="L55" s="98">
        <f t="shared" si="11"/>
        <v>1295000</v>
      </c>
      <c r="M55" s="105" t="s">
        <v>34</v>
      </c>
      <c r="N55" s="106">
        <v>1355000</v>
      </c>
      <c r="O55" s="48">
        <f t="shared" si="2"/>
        <v>127547</v>
      </c>
      <c r="P55" s="49">
        <f t="shared" si="3"/>
        <v>63773.5</v>
      </c>
      <c r="Q55" s="50">
        <f t="shared" si="9"/>
        <v>23807</v>
      </c>
      <c r="R55" s="48">
        <f t="shared" si="9"/>
        <v>11903.5</v>
      </c>
      <c r="S55" s="50">
        <f t="shared" si="5"/>
        <v>151354</v>
      </c>
      <c r="T55" s="201">
        <f t="shared" si="6"/>
        <v>75677</v>
      </c>
      <c r="U55" s="200"/>
      <c r="V55" s="44"/>
    </row>
    <row r="56" spans="2:22" ht="20.25" customHeight="1" thickBot="1" x14ac:dyDescent="0.2">
      <c r="H56" s="202">
        <f t="shared" si="10"/>
        <v>50</v>
      </c>
      <c r="I56" s="203"/>
      <c r="J56" s="204">
        <v>1390000</v>
      </c>
      <c r="K56" s="205">
        <f t="shared" si="1"/>
        <v>46330</v>
      </c>
      <c r="L56" s="206">
        <f t="shared" si="11"/>
        <v>1355000</v>
      </c>
      <c r="M56" s="207" t="s">
        <v>34</v>
      </c>
      <c r="N56" s="208"/>
      <c r="O56" s="209">
        <f t="shared" si="2"/>
        <v>133301</v>
      </c>
      <c r="P56" s="210">
        <f t="shared" si="3"/>
        <v>66650.5</v>
      </c>
      <c r="Q56" s="211">
        <f t="shared" si="9"/>
        <v>24881</v>
      </c>
      <c r="R56" s="209">
        <f t="shared" si="9"/>
        <v>12440.5</v>
      </c>
      <c r="S56" s="211">
        <f t="shared" si="5"/>
        <v>158182</v>
      </c>
      <c r="T56" s="212">
        <f t="shared" si="6"/>
        <v>79091</v>
      </c>
      <c r="U56" s="213"/>
      <c r="V56" s="51"/>
    </row>
    <row r="57" spans="2:22" ht="9.75" customHeight="1" x14ac:dyDescent="0.15"/>
    <row r="58" spans="2:22" ht="22.5" customHeight="1" x14ac:dyDescent="0.15"/>
    <row r="59" spans="2:22" s="74" customFormat="1" ht="22.5" customHeight="1" x14ac:dyDescent="0.15">
      <c r="H59" s="75"/>
      <c r="I59" s="76" t="s">
        <v>112</v>
      </c>
      <c r="L59" s="109" t="s">
        <v>113</v>
      </c>
      <c r="M59" s="110"/>
      <c r="N59" s="111"/>
      <c r="O59" s="75"/>
      <c r="R59" s="77" t="s">
        <v>114</v>
      </c>
      <c r="S59" s="78" t="s">
        <v>115</v>
      </c>
      <c r="U59" s="75"/>
      <c r="V59" s="75"/>
    </row>
    <row r="60" spans="2:22" s="74" customFormat="1" ht="22.5" customHeight="1" x14ac:dyDescent="0.15">
      <c r="H60" s="75"/>
      <c r="K60" s="77" t="s">
        <v>116</v>
      </c>
      <c r="L60" s="109" t="s">
        <v>116</v>
      </c>
      <c r="M60" s="110"/>
      <c r="N60" s="111"/>
      <c r="O60" s="75"/>
      <c r="R60" s="79" t="s">
        <v>118</v>
      </c>
      <c r="S60" s="78" t="s">
        <v>117</v>
      </c>
      <c r="U60" s="75"/>
      <c r="V60" s="75"/>
    </row>
    <row r="61" spans="2:22" s="80" customFormat="1" ht="22.5" customHeight="1" x14ac:dyDescent="0.15">
      <c r="H61" s="73"/>
      <c r="I61" s="73"/>
      <c r="J61" s="57"/>
      <c r="K61" s="73"/>
      <c r="L61" s="107"/>
      <c r="M61" s="108"/>
      <c r="N61" s="107"/>
      <c r="O61" s="73"/>
      <c r="P61" s="73"/>
      <c r="Q61" s="73"/>
      <c r="R61" s="73"/>
      <c r="S61" s="73"/>
      <c r="T61" s="73"/>
      <c r="U61" s="73"/>
      <c r="V61" s="73"/>
    </row>
    <row r="62" spans="2:22" ht="22.5" customHeight="1" x14ac:dyDescent="0.15"/>
    <row r="63" spans="2:22" ht="25.5" x14ac:dyDescent="0.15">
      <c r="I63" s="214" t="s">
        <v>79</v>
      </c>
      <c r="J63" s="215"/>
      <c r="K63" s="215"/>
      <c r="L63" s="215"/>
      <c r="M63" s="215"/>
      <c r="N63" s="215"/>
      <c r="O63" s="215"/>
      <c r="P63" s="215"/>
      <c r="Q63" s="216"/>
    </row>
    <row r="65" spans="9:21" s="53" customFormat="1" ht="18.75" customHeight="1" x14ac:dyDescent="0.15">
      <c r="I65" s="54" t="s">
        <v>80</v>
      </c>
      <c r="J65" s="55"/>
      <c r="K65" s="55"/>
      <c r="L65" s="112"/>
      <c r="M65" s="112"/>
      <c r="N65" s="112"/>
      <c r="O65" s="55"/>
      <c r="P65" s="55"/>
      <c r="Q65" s="55"/>
      <c r="R65" s="55"/>
      <c r="S65" s="55"/>
      <c r="T65" s="55"/>
    </row>
    <row r="66" spans="9:21" s="53" customFormat="1" ht="18.75" customHeight="1" x14ac:dyDescent="0.15">
      <c r="J66" s="56" t="s">
        <v>81</v>
      </c>
      <c r="K66" s="57"/>
      <c r="L66" s="107"/>
      <c r="M66" s="107"/>
      <c r="N66" s="107"/>
      <c r="O66" s="57"/>
      <c r="P66" s="57"/>
      <c r="Q66" s="57"/>
      <c r="R66" s="57"/>
      <c r="S66" s="57"/>
      <c r="T66" s="57"/>
    </row>
    <row r="67" spans="9:21" s="53" customFormat="1" ht="18.75" customHeight="1" x14ac:dyDescent="0.15">
      <c r="J67" s="56" t="s">
        <v>82</v>
      </c>
      <c r="K67" s="56"/>
      <c r="L67" s="113"/>
      <c r="M67" s="113"/>
      <c r="N67" s="113"/>
      <c r="O67" s="56"/>
      <c r="P67" s="56"/>
      <c r="Q67" s="56"/>
      <c r="R67" s="56"/>
      <c r="S67" s="56"/>
      <c r="T67" s="56"/>
    </row>
    <row r="68" spans="9:21" s="53" customFormat="1" ht="18.75" customHeight="1" x14ac:dyDescent="0.15">
      <c r="J68" s="56" t="s">
        <v>83</v>
      </c>
      <c r="K68" s="56"/>
      <c r="L68" s="113"/>
      <c r="M68" s="113"/>
      <c r="N68" s="113"/>
      <c r="O68" s="56"/>
      <c r="P68" s="56"/>
      <c r="Q68" s="56"/>
      <c r="R68" s="56"/>
      <c r="S68" s="56"/>
      <c r="T68" s="56"/>
    </row>
    <row r="69" spans="9:21" s="53" customFormat="1" ht="18.75" customHeight="1" x14ac:dyDescent="0.15">
      <c r="J69" s="56" t="s">
        <v>84</v>
      </c>
      <c r="K69" s="56"/>
      <c r="L69" s="113"/>
      <c r="M69" s="113"/>
      <c r="N69" s="113"/>
      <c r="O69" s="56"/>
      <c r="P69" s="56"/>
      <c r="Q69" s="56"/>
      <c r="R69" s="56"/>
      <c r="S69" s="56"/>
      <c r="T69" s="56"/>
      <c r="U69" s="58"/>
    </row>
    <row r="70" spans="9:21" s="53" customFormat="1" ht="4.5" customHeight="1" x14ac:dyDescent="0.15">
      <c r="J70" s="56"/>
      <c r="K70" s="56"/>
      <c r="L70" s="113"/>
      <c r="M70" s="113"/>
      <c r="N70" s="113"/>
      <c r="O70" s="56"/>
      <c r="P70" s="56"/>
      <c r="Q70" s="56"/>
      <c r="R70" s="56"/>
      <c r="S70" s="56"/>
      <c r="T70" s="56"/>
      <c r="U70" s="58"/>
    </row>
    <row r="71" spans="9:21" s="53" customFormat="1" ht="18.75" customHeight="1" x14ac:dyDescent="0.15">
      <c r="I71" s="56" t="s">
        <v>85</v>
      </c>
      <c r="K71" s="56"/>
      <c r="L71" s="113"/>
      <c r="M71" s="113"/>
      <c r="N71" s="113"/>
      <c r="O71" s="56"/>
      <c r="P71" s="56"/>
      <c r="Q71" s="56"/>
      <c r="R71" s="56"/>
      <c r="S71" s="56"/>
      <c r="T71" s="56"/>
      <c r="U71" s="59"/>
    </row>
    <row r="72" spans="9:21" s="53" customFormat="1" ht="21.75" customHeight="1" x14ac:dyDescent="0.15">
      <c r="I72" s="60"/>
      <c r="J72" s="60"/>
      <c r="K72" s="60"/>
      <c r="L72" s="114"/>
      <c r="M72" s="114"/>
      <c r="N72" s="114"/>
      <c r="O72" s="60"/>
      <c r="P72" s="60"/>
      <c r="Q72" s="60"/>
      <c r="R72" s="60"/>
      <c r="S72" s="60"/>
      <c r="T72" s="60"/>
      <c r="U72" s="59"/>
    </row>
    <row r="73" spans="9:21" s="63" customFormat="1" ht="18.75" customHeight="1" x14ac:dyDescent="0.15">
      <c r="I73" s="61" t="s">
        <v>86</v>
      </c>
      <c r="J73" s="61"/>
      <c r="K73" s="61"/>
      <c r="L73" s="115"/>
      <c r="M73" s="115"/>
      <c r="N73" s="115"/>
      <c r="O73" s="61"/>
      <c r="P73" s="61"/>
      <c r="Q73" s="61"/>
      <c r="R73" s="61"/>
      <c r="S73" s="61"/>
      <c r="T73" s="61"/>
      <c r="U73" s="62"/>
    </row>
    <row r="74" spans="9:21" s="53" customFormat="1" ht="18.75" customHeight="1" x14ac:dyDescent="0.15">
      <c r="J74" s="56" t="s">
        <v>87</v>
      </c>
      <c r="K74" s="56"/>
      <c r="L74" s="113"/>
      <c r="M74" s="113"/>
      <c r="N74" s="113"/>
      <c r="O74" s="56"/>
      <c r="P74" s="56"/>
      <c r="Q74" s="56"/>
      <c r="R74" s="56"/>
      <c r="S74" s="56"/>
      <c r="T74" s="56"/>
      <c r="U74" s="59"/>
    </row>
    <row r="75" spans="9:21" s="53" customFormat="1" ht="18.75" customHeight="1" x14ac:dyDescent="0.15">
      <c r="J75" s="60" t="s">
        <v>88</v>
      </c>
      <c r="K75" s="57"/>
      <c r="L75" s="107"/>
      <c r="M75" s="107"/>
      <c r="N75" s="107"/>
      <c r="O75" s="57"/>
      <c r="P75" s="57"/>
      <c r="Q75" s="57"/>
      <c r="R75" s="57"/>
      <c r="S75" s="57"/>
      <c r="T75" s="57"/>
    </row>
    <row r="76" spans="9:21" s="53" customFormat="1" ht="21.75" customHeight="1" x14ac:dyDescent="0.15">
      <c r="I76" s="64"/>
      <c r="J76" s="65"/>
      <c r="K76" s="65"/>
      <c r="L76" s="116"/>
      <c r="M76" s="116"/>
      <c r="N76" s="116"/>
      <c r="O76" s="65"/>
      <c r="P76" s="65"/>
      <c r="Q76" s="65"/>
      <c r="R76" s="65"/>
      <c r="S76" s="65"/>
      <c r="T76" s="65"/>
    </row>
    <row r="77" spans="9:21" s="67" customFormat="1" ht="18.75" customHeight="1" x14ac:dyDescent="0.15">
      <c r="I77" s="54" t="s">
        <v>89</v>
      </c>
      <c r="J77" s="66"/>
      <c r="K77" s="66"/>
      <c r="L77" s="117"/>
      <c r="M77" s="117"/>
      <c r="N77" s="117"/>
      <c r="O77" s="66"/>
      <c r="P77" s="66"/>
      <c r="Q77" s="66"/>
      <c r="R77" s="66"/>
      <c r="S77" s="66"/>
      <c r="T77" s="66"/>
    </row>
    <row r="78" spans="9:21" s="53" customFormat="1" ht="18.75" customHeight="1" x14ac:dyDescent="0.15">
      <c r="J78" s="64" t="s">
        <v>90</v>
      </c>
      <c r="K78" s="68"/>
      <c r="L78" s="118"/>
      <c r="M78" s="118"/>
      <c r="N78" s="118"/>
      <c r="O78" s="68"/>
      <c r="P78" s="68"/>
      <c r="Q78" s="68"/>
      <c r="R78" s="68"/>
      <c r="S78" s="68"/>
      <c r="T78" s="68"/>
    </row>
    <row r="79" spans="9:21" s="53" customFormat="1" ht="6.75" customHeight="1" x14ac:dyDescent="0.15">
      <c r="J79" s="60"/>
      <c r="K79" s="68"/>
      <c r="L79" s="118"/>
      <c r="M79" s="118"/>
      <c r="N79" s="118"/>
      <c r="O79" s="68"/>
      <c r="P79" s="68"/>
      <c r="Q79" s="68"/>
      <c r="R79" s="68"/>
      <c r="S79" s="68"/>
      <c r="T79" s="68"/>
    </row>
    <row r="80" spans="9:21" s="53" customFormat="1" ht="18.75" customHeight="1" x14ac:dyDescent="0.15">
      <c r="J80" s="60" t="s">
        <v>91</v>
      </c>
      <c r="K80" s="68"/>
      <c r="L80" s="118"/>
      <c r="M80" s="118"/>
      <c r="N80" s="118"/>
      <c r="O80" s="68"/>
      <c r="P80" s="68"/>
      <c r="Q80" s="68"/>
      <c r="R80" s="68"/>
      <c r="S80" s="68"/>
      <c r="T80" s="68"/>
    </row>
    <row r="81" spans="2:28" s="53" customFormat="1" ht="18.75" customHeight="1" x14ac:dyDescent="0.15">
      <c r="K81" s="60" t="s">
        <v>92</v>
      </c>
      <c r="L81" s="118"/>
      <c r="M81" s="118"/>
      <c r="N81" s="118"/>
      <c r="O81" s="68"/>
      <c r="P81" s="68"/>
      <c r="Q81" s="68"/>
      <c r="R81" s="68"/>
      <c r="S81" s="68"/>
      <c r="T81" s="68"/>
    </row>
    <row r="82" spans="2:28" s="53" customFormat="1" ht="18.75" customHeight="1" x14ac:dyDescent="0.15">
      <c r="J82" s="60"/>
      <c r="K82" s="68" t="s">
        <v>93</v>
      </c>
      <c r="L82" s="118"/>
      <c r="M82" s="118"/>
      <c r="N82" s="118"/>
      <c r="O82" s="68"/>
      <c r="P82" s="68"/>
      <c r="Q82" s="68"/>
      <c r="R82" s="68"/>
      <c r="S82" s="68"/>
      <c r="T82" s="68"/>
    </row>
    <row r="83" spans="2:28" s="53" customFormat="1" ht="21.75" customHeight="1" x14ac:dyDescent="0.15">
      <c r="I83" s="64"/>
      <c r="J83" s="65"/>
      <c r="K83" s="65"/>
      <c r="L83" s="116"/>
      <c r="M83" s="116"/>
      <c r="N83" s="116"/>
      <c r="O83" s="65"/>
      <c r="P83" s="65"/>
      <c r="Q83" s="65"/>
      <c r="R83" s="65"/>
      <c r="S83" s="65"/>
      <c r="T83" s="65"/>
    </row>
    <row r="84" spans="2:28" s="67" customFormat="1" ht="18.75" customHeight="1" x14ac:dyDescent="0.15">
      <c r="I84" s="54" t="s">
        <v>94</v>
      </c>
      <c r="J84" s="66"/>
      <c r="K84" s="66"/>
      <c r="L84" s="117"/>
      <c r="M84" s="117"/>
      <c r="N84" s="117"/>
      <c r="O84" s="66"/>
      <c r="P84" s="66"/>
      <c r="Q84" s="66"/>
      <c r="R84" s="66"/>
      <c r="S84" s="66"/>
      <c r="T84" s="66"/>
    </row>
    <row r="85" spans="2:28" s="53" customFormat="1" ht="18.75" customHeight="1" x14ac:dyDescent="0.15">
      <c r="J85" s="60" t="s">
        <v>95</v>
      </c>
      <c r="K85" s="68"/>
      <c r="L85" s="118"/>
      <c r="M85" s="118"/>
      <c r="N85" s="118"/>
      <c r="O85" s="68"/>
      <c r="P85" s="68"/>
      <c r="Q85" s="68"/>
      <c r="R85" s="68"/>
      <c r="S85" s="68"/>
      <c r="T85" s="68"/>
    </row>
    <row r="86" spans="2:28" s="53" customFormat="1" ht="18.75" customHeight="1" x14ac:dyDescent="0.15">
      <c r="J86" s="60" t="s">
        <v>96</v>
      </c>
      <c r="K86" s="68"/>
      <c r="L86" s="118"/>
      <c r="M86" s="118"/>
      <c r="N86" s="118"/>
      <c r="O86" s="68"/>
      <c r="P86" s="68"/>
      <c r="Q86" s="68"/>
      <c r="R86" s="68"/>
      <c r="S86" s="68"/>
      <c r="T86" s="68"/>
    </row>
    <row r="87" spans="2:28" s="53" customFormat="1" ht="18.75" customHeight="1" x14ac:dyDescent="0.15">
      <c r="J87" s="60"/>
      <c r="K87" s="68"/>
      <c r="L87" s="118"/>
      <c r="M87" s="118"/>
      <c r="N87" s="118"/>
      <c r="O87" s="68"/>
      <c r="P87" s="68"/>
      <c r="Q87" s="68"/>
      <c r="R87" s="68"/>
      <c r="S87" s="68"/>
      <c r="T87" s="68"/>
    </row>
    <row r="88" spans="2:28" s="67" customFormat="1" ht="18.75" customHeight="1" x14ac:dyDescent="0.15">
      <c r="I88" s="54" t="s">
        <v>97</v>
      </c>
      <c r="J88" s="66"/>
      <c r="K88" s="66"/>
      <c r="L88" s="117"/>
      <c r="M88" s="117"/>
      <c r="N88" s="117"/>
      <c r="O88" s="66"/>
      <c r="P88" s="66"/>
      <c r="Q88" s="66"/>
      <c r="R88" s="66"/>
      <c r="S88" s="66"/>
      <c r="T88" s="66"/>
    </row>
    <row r="89" spans="2:28" s="53" customFormat="1" ht="18.75" customHeight="1" x14ac:dyDescent="0.15">
      <c r="J89" s="60" t="s">
        <v>98</v>
      </c>
      <c r="K89" s="68"/>
      <c r="L89" s="118"/>
      <c r="M89" s="118"/>
      <c r="N89" s="118"/>
      <c r="O89" s="68"/>
      <c r="P89" s="68"/>
      <c r="Q89" s="68"/>
      <c r="R89" s="68"/>
      <c r="S89" s="68"/>
      <c r="T89" s="68"/>
    </row>
    <row r="90" spans="2:28" s="53" customFormat="1" ht="18.75" customHeight="1" x14ac:dyDescent="0.15">
      <c r="J90" s="60"/>
      <c r="K90" s="68"/>
      <c r="L90" s="118"/>
      <c r="M90" s="118"/>
      <c r="N90" s="118"/>
      <c r="O90" s="68"/>
      <c r="P90" s="68"/>
      <c r="Q90" s="68"/>
      <c r="R90" s="68"/>
      <c r="S90" s="68"/>
      <c r="T90" s="68"/>
    </row>
    <row r="91" spans="2:28" s="53" customFormat="1" ht="18.75" customHeight="1" x14ac:dyDescent="0.15">
      <c r="J91" s="60"/>
      <c r="K91" s="68"/>
      <c r="L91" s="118"/>
      <c r="M91" s="118"/>
      <c r="N91" s="118"/>
      <c r="O91" s="68"/>
      <c r="P91" s="68"/>
      <c r="Q91" s="68"/>
      <c r="R91" s="68"/>
      <c r="S91" s="68"/>
      <c r="T91" s="68"/>
    </row>
    <row r="92" spans="2:28" s="53" customFormat="1" ht="18.75" customHeight="1" x14ac:dyDescent="0.15">
      <c r="J92" s="60"/>
      <c r="K92" s="68"/>
      <c r="L92" s="118"/>
      <c r="M92" s="118"/>
      <c r="N92" s="118"/>
      <c r="O92" s="68"/>
      <c r="P92" s="68"/>
      <c r="Q92" s="68"/>
      <c r="R92" s="68"/>
      <c r="S92" s="68"/>
      <c r="T92" s="68"/>
    </row>
    <row r="93" spans="2:28" s="1" customFormat="1" ht="25.5" x14ac:dyDescent="0.15">
      <c r="B93" s="81"/>
      <c r="C93" s="81"/>
      <c r="D93" s="81"/>
      <c r="E93" s="81"/>
      <c r="F93" s="81"/>
      <c r="G93" s="81"/>
      <c r="I93" s="214" t="s">
        <v>99</v>
      </c>
      <c r="J93" s="215"/>
      <c r="K93" s="215"/>
      <c r="L93" s="215"/>
      <c r="M93" s="215"/>
      <c r="N93" s="216"/>
      <c r="W93" s="81"/>
      <c r="X93" s="81"/>
      <c r="Y93" s="81"/>
      <c r="Z93" s="81"/>
      <c r="AA93" s="81"/>
      <c r="AB93" s="81"/>
    </row>
    <row r="95" spans="2:28" s="53" customFormat="1" ht="18.75" customHeight="1" x14ac:dyDescent="0.15">
      <c r="I95" s="54" t="s">
        <v>100</v>
      </c>
      <c r="J95" s="55" t="s">
        <v>101</v>
      </c>
      <c r="K95" s="55"/>
      <c r="L95" s="112"/>
      <c r="M95" s="112"/>
      <c r="N95" s="112"/>
      <c r="O95" s="55"/>
      <c r="P95" s="55"/>
      <c r="Q95" s="55"/>
      <c r="R95" s="55"/>
      <c r="S95" s="55"/>
      <c r="T95" s="55"/>
    </row>
    <row r="96" spans="2:28" s="53" customFormat="1" ht="18.75" customHeight="1" x14ac:dyDescent="0.15">
      <c r="J96" s="56" t="s">
        <v>102</v>
      </c>
      <c r="K96" s="57"/>
      <c r="L96" s="107"/>
      <c r="M96" s="107"/>
      <c r="N96" s="107"/>
      <c r="O96" s="57"/>
      <c r="P96" s="57"/>
      <c r="Q96" s="57"/>
      <c r="R96" s="57"/>
      <c r="S96" s="57"/>
      <c r="T96" s="57"/>
    </row>
    <row r="97" spans="2:28" s="53" customFormat="1" ht="18.75" customHeight="1" x14ac:dyDescent="0.15">
      <c r="J97" s="56"/>
      <c r="K97" s="56"/>
      <c r="L97" s="113"/>
      <c r="M97" s="113"/>
      <c r="N97" s="113"/>
      <c r="O97" s="56"/>
      <c r="P97" s="56"/>
      <c r="Q97" s="56"/>
      <c r="R97" s="56"/>
      <c r="S97" s="56"/>
      <c r="T97" s="56"/>
    </row>
    <row r="98" spans="2:28" s="53" customFormat="1" ht="18.75" customHeight="1" x14ac:dyDescent="0.15">
      <c r="I98" s="54" t="s">
        <v>100</v>
      </c>
      <c r="J98" s="55" t="s">
        <v>103</v>
      </c>
      <c r="K98" s="56"/>
      <c r="L98" s="113"/>
      <c r="M98" s="113"/>
      <c r="N98" s="113"/>
      <c r="O98" s="56"/>
      <c r="P98" s="56"/>
      <c r="Q98" s="56"/>
      <c r="R98" s="56"/>
      <c r="S98" s="56"/>
      <c r="T98" s="56"/>
    </row>
    <row r="99" spans="2:28" s="53" customFormat="1" ht="18.75" customHeight="1" x14ac:dyDescent="0.15">
      <c r="J99" s="56" t="s">
        <v>104</v>
      </c>
      <c r="K99" s="56"/>
      <c r="L99" s="113"/>
      <c r="M99" s="113"/>
      <c r="N99" s="113"/>
      <c r="O99" s="56"/>
      <c r="P99" s="56"/>
      <c r="Q99" s="56"/>
      <c r="R99" s="56"/>
      <c r="S99" s="56"/>
      <c r="T99" s="56"/>
      <c r="U99" s="58"/>
    </row>
    <row r="100" spans="2:28" s="1" customFormat="1" ht="18.75" customHeight="1" x14ac:dyDescent="0.15">
      <c r="B100" s="81"/>
      <c r="C100" s="69"/>
      <c r="D100" s="81"/>
      <c r="E100" s="81"/>
      <c r="F100" s="81"/>
      <c r="G100" s="81"/>
      <c r="J100" s="52"/>
      <c r="L100" s="107"/>
      <c r="M100" s="108"/>
      <c r="N100" s="107"/>
      <c r="W100" s="81"/>
      <c r="X100" s="81"/>
      <c r="Y100" s="81"/>
      <c r="Z100" s="81"/>
      <c r="AA100" s="81"/>
      <c r="AB100" s="81"/>
    </row>
    <row r="101" spans="2:28" ht="18.75" customHeight="1" x14ac:dyDescent="0.15">
      <c r="C101" s="69"/>
    </row>
    <row r="102" spans="2:28" ht="18.75" customHeight="1" x14ac:dyDescent="0.15">
      <c r="C102" s="69"/>
    </row>
    <row r="103" spans="2:28" ht="25.5" x14ac:dyDescent="0.15">
      <c r="I103" s="214" t="s">
        <v>105</v>
      </c>
      <c r="J103" s="215"/>
      <c r="K103" s="215"/>
      <c r="L103" s="215"/>
      <c r="M103" s="215"/>
      <c r="N103" s="215"/>
      <c r="O103" s="215"/>
      <c r="P103" s="215"/>
      <c r="Q103" s="215"/>
      <c r="R103" s="215"/>
      <c r="S103" s="216"/>
    </row>
    <row r="104" spans="2:28" s="53" customFormat="1" ht="18.75" customHeight="1" x14ac:dyDescent="0.15">
      <c r="J104" s="60" t="s">
        <v>106</v>
      </c>
      <c r="K104" s="60"/>
      <c r="L104" s="114"/>
      <c r="M104" s="114"/>
      <c r="N104" s="114"/>
      <c r="O104" s="60"/>
      <c r="P104" s="60"/>
      <c r="Q104" s="60"/>
      <c r="R104" s="60"/>
      <c r="S104" s="60"/>
      <c r="T104" s="60"/>
    </row>
    <row r="105" spans="2:28" s="53" customFormat="1" ht="18.75" customHeight="1" x14ac:dyDescent="0.15">
      <c r="J105" s="60" t="s">
        <v>107</v>
      </c>
      <c r="K105" s="60"/>
      <c r="L105" s="114"/>
      <c r="M105" s="114"/>
      <c r="N105" s="114"/>
      <c r="O105" s="60"/>
      <c r="P105" s="60"/>
      <c r="Q105" s="60"/>
      <c r="R105" s="60"/>
      <c r="S105" s="60"/>
      <c r="T105" s="60"/>
    </row>
    <row r="106" spans="2:28" s="53" customFormat="1" ht="18.75" customHeight="1" x14ac:dyDescent="0.15">
      <c r="J106" s="64" t="s">
        <v>108</v>
      </c>
      <c r="K106" s="68"/>
      <c r="L106" s="118"/>
      <c r="M106" s="118"/>
      <c r="N106" s="118"/>
      <c r="O106" s="68"/>
      <c r="P106" s="68"/>
      <c r="Q106" s="68"/>
      <c r="R106" s="68"/>
      <c r="S106" s="68"/>
      <c r="T106" s="68"/>
    </row>
    <row r="107" spans="2:28" s="70" customFormat="1" ht="7.5" customHeight="1" x14ac:dyDescent="0.15">
      <c r="I107" s="60"/>
      <c r="J107" s="68"/>
      <c r="K107" s="68"/>
      <c r="L107" s="118"/>
      <c r="M107" s="118"/>
      <c r="N107" s="118"/>
      <c r="O107" s="68"/>
      <c r="P107" s="68"/>
      <c r="Q107" s="68"/>
      <c r="R107" s="68"/>
      <c r="S107" s="68"/>
      <c r="T107" s="68"/>
      <c r="U107" s="71"/>
    </row>
    <row r="108" spans="2:28" s="57" customFormat="1" ht="18.75" customHeight="1" x14ac:dyDescent="0.15">
      <c r="B108" s="68"/>
      <c r="C108" s="68"/>
      <c r="D108" s="68"/>
      <c r="E108" s="68"/>
      <c r="F108" s="68"/>
      <c r="G108" s="68"/>
      <c r="J108" s="72" t="s">
        <v>109</v>
      </c>
      <c r="L108" s="107"/>
      <c r="M108" s="107"/>
      <c r="N108" s="107"/>
      <c r="O108" s="73" t="s">
        <v>110</v>
      </c>
      <c r="W108" s="68"/>
      <c r="X108" s="68"/>
      <c r="Y108" s="68"/>
      <c r="Z108" s="68"/>
      <c r="AA108" s="68"/>
      <c r="AB108" s="68"/>
    </row>
    <row r="109" spans="2:28" s="68" customFormat="1" ht="18.75" customHeight="1" x14ac:dyDescent="0.15">
      <c r="H109" s="57"/>
      <c r="I109" s="57"/>
      <c r="J109" s="57"/>
      <c r="K109" s="57"/>
      <c r="L109" s="107"/>
      <c r="M109" s="107"/>
      <c r="N109" s="107"/>
      <c r="O109" s="57" t="s">
        <v>111</v>
      </c>
      <c r="P109" s="57"/>
      <c r="Q109" s="57"/>
      <c r="R109" s="57"/>
      <c r="S109" s="57"/>
      <c r="T109" s="57"/>
      <c r="U109" s="57"/>
      <c r="V109" s="57"/>
    </row>
  </sheetData>
  <sheetProtection algorithmName="SHA-512" hashValue="9A0153F3VeSCwi88unJyQi5hHT8JAQ7BUKz8zqw6/k6mocYggJg0A2mnS6ucsgtYDLylAU6eDAie+8JOEcxmGw==" saltValue="axf83gPKNDvHAI7ijmFLuQ==" spinCount="100000" sheet="1" objects="1" scenarios="1"/>
  <mergeCells count="18">
    <mergeCell ref="U4:V4"/>
    <mergeCell ref="H6:I6"/>
    <mergeCell ref="I63:Q63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I93:N93"/>
    <mergeCell ref="I103:S103"/>
    <mergeCell ref="O4:P4"/>
    <mergeCell ref="Q4:R4"/>
    <mergeCell ref="S4:T4"/>
  </mergeCells>
  <phoneticPr fontId="3"/>
  <dataValidations count="1">
    <dataValidation type="list" allowBlank="1" showInputMessage="1" showErrorMessage="1" sqref="X2" xr:uid="{2A4F736B-49B3-43A2-B539-E428C6043E25}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6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R2.9</vt:lpstr>
      <vt:lpstr>R2.9!Print_Area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cp:lastPrinted>2020-09-11T01:27:05Z</cp:lastPrinted>
  <dcterms:created xsi:type="dcterms:W3CDTF">2020-09-11T00:16:53Z</dcterms:created>
  <dcterms:modified xsi:type="dcterms:W3CDTF">2020-09-11T01:28:26Z</dcterms:modified>
</cp:coreProperties>
</file>