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Desktop\"/>
    </mc:Choice>
  </mc:AlternateContent>
  <xr:revisionPtr revIDLastSave="0" documentId="13_ncr:1_{C886E45F-FF9C-499D-A98A-4D92FFF1FDF2}" xr6:coauthVersionLast="47" xr6:coauthVersionMax="47" xr10:uidLastSave="{00000000-0000-0000-0000-000000000000}"/>
  <bookViews>
    <workbookView xWindow="-120" yWindow="-120" windowWidth="29040" windowHeight="15990" xr2:uid="{2FA73660-B981-4658-9FCB-2CC6CF1DB154}"/>
  </bookViews>
  <sheets>
    <sheet name="R4.3" sheetId="1" r:id="rId1"/>
  </sheets>
  <definedNames>
    <definedName name="_xlnm.Print_Area" localSheetId="0">'R4.3'!$H$1:$V$110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6" i="1" l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U41" i="1"/>
  <c r="V41" i="1" s="1"/>
  <c r="L41" i="1"/>
  <c r="K41" i="1"/>
  <c r="U40" i="1"/>
  <c r="V40" i="1" s="1"/>
  <c r="K40" i="1"/>
  <c r="V39" i="1"/>
  <c r="U39" i="1"/>
  <c r="K39" i="1"/>
  <c r="U38" i="1"/>
  <c r="V38" i="1" s="1"/>
  <c r="K38" i="1"/>
  <c r="U37" i="1"/>
  <c r="V37" i="1" s="1"/>
  <c r="K37" i="1"/>
  <c r="U36" i="1"/>
  <c r="V36" i="1" s="1"/>
  <c r="K36" i="1"/>
  <c r="V35" i="1"/>
  <c r="U35" i="1"/>
  <c r="K35" i="1"/>
  <c r="U34" i="1"/>
  <c r="V34" i="1" s="1"/>
  <c r="K34" i="1"/>
  <c r="U33" i="1"/>
  <c r="V33" i="1" s="1"/>
  <c r="K33" i="1"/>
  <c r="U32" i="1"/>
  <c r="V32" i="1" s="1"/>
  <c r="K32" i="1"/>
  <c r="V31" i="1"/>
  <c r="U31" i="1"/>
  <c r="K31" i="1"/>
  <c r="U30" i="1"/>
  <c r="V30" i="1" s="1"/>
  <c r="K30" i="1"/>
  <c r="U29" i="1"/>
  <c r="V29" i="1" s="1"/>
  <c r="K29" i="1"/>
  <c r="U28" i="1"/>
  <c r="V28" i="1" s="1"/>
  <c r="K28" i="1"/>
  <c r="V27" i="1"/>
  <c r="U27" i="1"/>
  <c r="K27" i="1"/>
  <c r="U26" i="1"/>
  <c r="V26" i="1" s="1"/>
  <c r="K26" i="1"/>
  <c r="U25" i="1"/>
  <c r="V25" i="1" s="1"/>
  <c r="K25" i="1"/>
  <c r="U24" i="1"/>
  <c r="V24" i="1" s="1"/>
  <c r="K24" i="1"/>
  <c r="V23" i="1"/>
  <c r="U23" i="1"/>
  <c r="K23" i="1"/>
  <c r="U22" i="1"/>
  <c r="V22" i="1" s="1"/>
  <c r="K22" i="1"/>
  <c r="V21" i="1"/>
  <c r="U21" i="1"/>
  <c r="K21" i="1"/>
  <c r="U20" i="1"/>
  <c r="V20" i="1" s="1"/>
  <c r="K20" i="1"/>
  <c r="U19" i="1"/>
  <c r="V19" i="1" s="1"/>
  <c r="K19" i="1"/>
  <c r="V18" i="1"/>
  <c r="U18" i="1"/>
  <c r="K18" i="1"/>
  <c r="U17" i="1"/>
  <c r="V17" i="1" s="1"/>
  <c r="K17" i="1"/>
  <c r="U16" i="1"/>
  <c r="V16" i="1" s="1"/>
  <c r="K16" i="1"/>
  <c r="V15" i="1"/>
  <c r="U15" i="1"/>
  <c r="K15" i="1"/>
  <c r="U14" i="1"/>
  <c r="V14" i="1" s="1"/>
  <c r="K14" i="1"/>
  <c r="V13" i="1"/>
  <c r="U13" i="1"/>
  <c r="K13" i="1"/>
  <c r="U12" i="1"/>
  <c r="V12" i="1" s="1"/>
  <c r="K12" i="1"/>
  <c r="V11" i="1"/>
  <c r="U11" i="1"/>
  <c r="L11" i="1"/>
  <c r="K11" i="1"/>
  <c r="I11" i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V10" i="1"/>
  <c r="U10" i="1"/>
  <c r="L10" i="1"/>
  <c r="K10" i="1"/>
  <c r="L9" i="1"/>
  <c r="K9" i="1"/>
  <c r="L8" i="1"/>
  <c r="K8" i="1"/>
  <c r="H8" i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K7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V6" i="1"/>
  <c r="R6" i="1"/>
  <c r="O6" i="1"/>
  <c r="O53" i="1" s="1"/>
  <c r="R2" i="1"/>
  <c r="O10" i="1" l="1"/>
  <c r="O45" i="1"/>
  <c r="P53" i="1"/>
  <c r="P10" i="1"/>
  <c r="O14" i="1"/>
  <c r="O18" i="1"/>
  <c r="O22" i="1"/>
  <c r="O26" i="1"/>
  <c r="O30" i="1"/>
  <c r="O34" i="1"/>
  <c r="O38" i="1"/>
  <c r="P45" i="1"/>
  <c r="O55" i="1"/>
  <c r="O7" i="1"/>
  <c r="P14" i="1"/>
  <c r="P18" i="1"/>
  <c r="P22" i="1"/>
  <c r="P26" i="1"/>
  <c r="P30" i="1"/>
  <c r="P34" i="1"/>
  <c r="P38" i="1"/>
  <c r="O42" i="1"/>
  <c r="O50" i="1"/>
  <c r="P55" i="1"/>
  <c r="P7" i="1"/>
  <c r="P42" i="1"/>
  <c r="P50" i="1"/>
  <c r="O47" i="1"/>
  <c r="O13" i="1"/>
  <c r="O17" i="1"/>
  <c r="O21" i="1"/>
  <c r="O25" i="1"/>
  <c r="O29" i="1"/>
  <c r="O33" i="1"/>
  <c r="O37" i="1"/>
  <c r="P47" i="1"/>
  <c r="O9" i="1"/>
  <c r="P13" i="1"/>
  <c r="P17" i="1"/>
  <c r="P21" i="1"/>
  <c r="P25" i="1"/>
  <c r="P29" i="1"/>
  <c r="P33" i="1"/>
  <c r="P37" i="1"/>
  <c r="O41" i="1"/>
  <c r="O44" i="1"/>
  <c r="O52" i="1"/>
  <c r="P9" i="1"/>
  <c r="P41" i="1"/>
  <c r="P44" i="1"/>
  <c r="P52" i="1"/>
  <c r="O49" i="1"/>
  <c r="O54" i="1"/>
  <c r="O12" i="1"/>
  <c r="O16" i="1"/>
  <c r="O20" i="1"/>
  <c r="O24" i="1"/>
  <c r="O28" i="1"/>
  <c r="O32" i="1"/>
  <c r="O36" i="1"/>
  <c r="O40" i="1"/>
  <c r="P49" i="1"/>
  <c r="P54" i="1"/>
  <c r="P12" i="1"/>
  <c r="P16" i="1"/>
  <c r="P20" i="1"/>
  <c r="P24" i="1"/>
  <c r="P28" i="1"/>
  <c r="P32" i="1"/>
  <c r="P36" i="1"/>
  <c r="P40" i="1"/>
  <c r="O46" i="1"/>
  <c r="O56" i="1"/>
  <c r="P6" i="1"/>
  <c r="P46" i="1"/>
  <c r="P56" i="1"/>
  <c r="O8" i="1"/>
  <c r="O43" i="1"/>
  <c r="O51" i="1"/>
  <c r="S6" i="1"/>
  <c r="P8" i="1"/>
  <c r="O11" i="1"/>
  <c r="O15" i="1"/>
  <c r="O19" i="1"/>
  <c r="O23" i="1"/>
  <c r="O27" i="1"/>
  <c r="O31" i="1"/>
  <c r="O35" i="1"/>
  <c r="O39" i="1"/>
  <c r="P43" i="1"/>
  <c r="P51" i="1"/>
  <c r="P11" i="1"/>
  <c r="P15" i="1"/>
  <c r="P19" i="1"/>
  <c r="P23" i="1"/>
  <c r="P27" i="1"/>
  <c r="P31" i="1"/>
  <c r="P35" i="1"/>
  <c r="P39" i="1"/>
  <c r="O48" i="1"/>
  <c r="P48" i="1"/>
  <c r="T56" i="1" l="1"/>
  <c r="R56" i="1" s="1"/>
  <c r="T46" i="1"/>
  <c r="R46" i="1" s="1"/>
  <c r="S56" i="1"/>
  <c r="Q56" i="1" s="1"/>
  <c r="S46" i="1"/>
  <c r="Q46" i="1" s="1"/>
  <c r="T40" i="1"/>
  <c r="R40" i="1" s="1"/>
  <c r="T36" i="1"/>
  <c r="R36" i="1" s="1"/>
  <c r="T32" i="1"/>
  <c r="R32" i="1" s="1"/>
  <c r="T28" i="1"/>
  <c r="R28" i="1" s="1"/>
  <c r="T24" i="1"/>
  <c r="R24" i="1" s="1"/>
  <c r="T20" i="1"/>
  <c r="R20" i="1" s="1"/>
  <c r="T16" i="1"/>
  <c r="R16" i="1" s="1"/>
  <c r="T12" i="1"/>
  <c r="R12" i="1" s="1"/>
  <c r="T6" i="1"/>
  <c r="T54" i="1"/>
  <c r="R54" i="1" s="1"/>
  <c r="T49" i="1"/>
  <c r="R49" i="1" s="1"/>
  <c r="S40" i="1"/>
  <c r="Q40" i="1" s="1"/>
  <c r="S36" i="1"/>
  <c r="Q36" i="1" s="1"/>
  <c r="S32" i="1"/>
  <c r="Q32" i="1" s="1"/>
  <c r="S28" i="1"/>
  <c r="Q28" i="1" s="1"/>
  <c r="S24" i="1"/>
  <c r="Q24" i="1" s="1"/>
  <c r="S20" i="1"/>
  <c r="Q20" i="1" s="1"/>
  <c r="S16" i="1"/>
  <c r="Q16" i="1" s="1"/>
  <c r="S12" i="1"/>
  <c r="Q12" i="1" s="1"/>
  <c r="S54" i="1"/>
  <c r="Q54" i="1" s="1"/>
  <c r="S49" i="1"/>
  <c r="Q49" i="1" s="1"/>
  <c r="T52" i="1"/>
  <c r="R52" i="1" s="1"/>
  <c r="T44" i="1"/>
  <c r="R44" i="1" s="1"/>
  <c r="T41" i="1"/>
  <c r="R41" i="1" s="1"/>
  <c r="T9" i="1"/>
  <c r="R9" i="1" s="1"/>
  <c r="S52" i="1"/>
  <c r="Q52" i="1" s="1"/>
  <c r="S44" i="1"/>
  <c r="Q44" i="1" s="1"/>
  <c r="S41" i="1"/>
  <c r="Q41" i="1" s="1"/>
  <c r="T37" i="1"/>
  <c r="R37" i="1" s="1"/>
  <c r="T33" i="1"/>
  <c r="R33" i="1" s="1"/>
  <c r="T29" i="1"/>
  <c r="R29" i="1" s="1"/>
  <c r="T25" i="1"/>
  <c r="R25" i="1" s="1"/>
  <c r="T21" i="1"/>
  <c r="R21" i="1" s="1"/>
  <c r="T17" i="1"/>
  <c r="R17" i="1" s="1"/>
  <c r="T13" i="1"/>
  <c r="R13" i="1" s="1"/>
  <c r="S9" i="1"/>
  <c r="Q9" i="1" s="1"/>
  <c r="T47" i="1"/>
  <c r="R47" i="1" s="1"/>
  <c r="S37" i="1"/>
  <c r="Q37" i="1" s="1"/>
  <c r="S33" i="1"/>
  <c r="Q33" i="1" s="1"/>
  <c r="S29" i="1"/>
  <c r="Q29" i="1" s="1"/>
  <c r="S25" i="1"/>
  <c r="Q25" i="1" s="1"/>
  <c r="S21" i="1"/>
  <c r="Q21" i="1" s="1"/>
  <c r="S17" i="1"/>
  <c r="Q17" i="1" s="1"/>
  <c r="S13" i="1"/>
  <c r="Q13" i="1" s="1"/>
  <c r="S47" i="1"/>
  <c r="Q47" i="1" s="1"/>
  <c r="T50" i="1"/>
  <c r="R50" i="1" s="1"/>
  <c r="T42" i="1"/>
  <c r="R42" i="1" s="1"/>
  <c r="T7" i="1"/>
  <c r="R7" i="1" s="1"/>
  <c r="T55" i="1"/>
  <c r="R55" i="1" s="1"/>
  <c r="S50" i="1"/>
  <c r="Q50" i="1" s="1"/>
  <c r="S42" i="1"/>
  <c r="Q42" i="1" s="1"/>
  <c r="T38" i="1"/>
  <c r="R38" i="1" s="1"/>
  <c r="T34" i="1"/>
  <c r="R34" i="1" s="1"/>
  <c r="T30" i="1"/>
  <c r="R30" i="1" s="1"/>
  <c r="T26" i="1"/>
  <c r="R26" i="1" s="1"/>
  <c r="T22" i="1"/>
  <c r="R22" i="1" s="1"/>
  <c r="T18" i="1"/>
  <c r="R18" i="1" s="1"/>
  <c r="T14" i="1"/>
  <c r="R14" i="1" s="1"/>
  <c r="S7" i="1"/>
  <c r="Q7" i="1" s="1"/>
  <c r="S55" i="1"/>
  <c r="Q55" i="1" s="1"/>
  <c r="T45" i="1"/>
  <c r="R45" i="1" s="1"/>
  <c r="S38" i="1"/>
  <c r="Q38" i="1" s="1"/>
  <c r="S34" i="1"/>
  <c r="Q34" i="1" s="1"/>
  <c r="S30" i="1"/>
  <c r="Q30" i="1" s="1"/>
  <c r="S26" i="1"/>
  <c r="Q26" i="1" s="1"/>
  <c r="S22" i="1"/>
  <c r="Q22" i="1" s="1"/>
  <c r="S18" i="1"/>
  <c r="Q18" i="1" s="1"/>
  <c r="S14" i="1"/>
  <c r="Q14" i="1" s="1"/>
  <c r="T10" i="1"/>
  <c r="R10" i="1" s="1"/>
  <c r="T53" i="1"/>
  <c r="R53" i="1" s="1"/>
  <c r="S45" i="1"/>
  <c r="Q45" i="1" s="1"/>
  <c r="S10" i="1"/>
  <c r="Q10" i="1" s="1"/>
  <c r="S53" i="1"/>
  <c r="Q53" i="1" s="1"/>
  <c r="T48" i="1"/>
  <c r="R48" i="1" s="1"/>
  <c r="S48" i="1"/>
  <c r="Q48" i="1" s="1"/>
  <c r="T39" i="1"/>
  <c r="R39" i="1" s="1"/>
  <c r="T35" i="1"/>
  <c r="R35" i="1" s="1"/>
  <c r="T31" i="1"/>
  <c r="R31" i="1" s="1"/>
  <c r="T27" i="1"/>
  <c r="R27" i="1" s="1"/>
  <c r="T23" i="1"/>
  <c r="R23" i="1" s="1"/>
  <c r="T19" i="1"/>
  <c r="R19" i="1" s="1"/>
  <c r="T15" i="1"/>
  <c r="R15" i="1" s="1"/>
  <c r="T11" i="1"/>
  <c r="R11" i="1" s="1"/>
  <c r="T51" i="1"/>
  <c r="R51" i="1" s="1"/>
  <c r="T43" i="1"/>
  <c r="R43" i="1" s="1"/>
  <c r="S39" i="1"/>
  <c r="Q39" i="1" s="1"/>
  <c r="S35" i="1"/>
  <c r="Q35" i="1" s="1"/>
  <c r="S31" i="1"/>
  <c r="Q31" i="1" s="1"/>
  <c r="S27" i="1"/>
  <c r="Q27" i="1" s="1"/>
  <c r="S23" i="1"/>
  <c r="Q23" i="1" s="1"/>
  <c r="S19" i="1"/>
  <c r="Q19" i="1" s="1"/>
  <c r="S15" i="1"/>
  <c r="Q15" i="1" s="1"/>
  <c r="S11" i="1"/>
  <c r="Q11" i="1" s="1"/>
  <c r="T8" i="1"/>
  <c r="R8" i="1" s="1"/>
  <c r="S51" i="1"/>
  <c r="Q51" i="1" s="1"/>
  <c r="S43" i="1"/>
  <c r="Q43" i="1" s="1"/>
  <c r="S8" i="1"/>
  <c r="Q8" i="1" s="1"/>
</calcChain>
</file>

<file path=xl/sharedStrings.xml><?xml version="1.0" encoding="utf-8"?>
<sst xmlns="http://schemas.openxmlformats.org/spreadsheetml/2006/main" count="171" uniqueCount="114">
  <si>
    <t>協会けんぽ料率</t>
    <rPh sb="0" eb="2">
      <t>キョウカイ</t>
    </rPh>
    <rPh sb="5" eb="7">
      <t>リョウリツ</t>
    </rPh>
    <phoneticPr fontId="3"/>
  </si>
  <si>
    <r>
      <t>○</t>
    </r>
    <r>
      <rPr>
        <b/>
        <sz val="22"/>
        <rFont val="Meiryo UI"/>
        <family val="3"/>
        <charset val="128"/>
      </rPr>
      <t>令和4年3月分(4月納付分)から</t>
    </r>
    <r>
      <rPr>
        <b/>
        <sz val="18"/>
        <rFont val="HG丸ｺﾞｼｯｸM-PRO"/>
        <family val="3"/>
        <charset val="128"/>
      </rPr>
      <t>の健康保険・厚生年金保険料額表</t>
    </r>
    <rPh sb="1" eb="3">
      <t>レイワ</t>
    </rPh>
    <rPh sb="4" eb="5">
      <t>ネン</t>
    </rPh>
    <rPh sb="6" eb="7">
      <t>ガツ</t>
    </rPh>
    <rPh sb="7" eb="8">
      <t>ブン</t>
    </rPh>
    <rPh sb="10" eb="11">
      <t>ガツ</t>
    </rPh>
    <rPh sb="11" eb="13">
      <t>ノウフ</t>
    </rPh>
    <rPh sb="13" eb="14">
      <t>ブン</t>
    </rPh>
    <rPh sb="18" eb="20">
      <t>ケンコウ</t>
    </rPh>
    <rPh sb="20" eb="22">
      <t>ホケン</t>
    </rPh>
    <phoneticPr fontId="7"/>
  </si>
  <si>
    <t>協会けんぽ選択</t>
    <rPh sb="0" eb="2">
      <t>キョウカイ</t>
    </rPh>
    <rPh sb="5" eb="7">
      <t>センタク</t>
    </rPh>
    <phoneticPr fontId="3"/>
  </si>
  <si>
    <t>標準報酬</t>
    <rPh sb="0" eb="2">
      <t>ヒョウジュン</t>
    </rPh>
    <rPh sb="2" eb="4">
      <t>ホウシュウ</t>
    </rPh>
    <phoneticPr fontId="3"/>
  </si>
  <si>
    <t>報酬月額</t>
    <phoneticPr fontId="7"/>
  </si>
  <si>
    <t>健康保険料・介護保険料</t>
    <rPh sb="0" eb="2">
      <t>ケンコウ</t>
    </rPh>
    <rPh sb="2" eb="5">
      <t>ホケンリョウ</t>
    </rPh>
    <rPh sb="6" eb="8">
      <t>カイゴ</t>
    </rPh>
    <rPh sb="8" eb="11">
      <t>ホケンリョウ</t>
    </rPh>
    <phoneticPr fontId="7"/>
  </si>
  <si>
    <r>
      <rPr>
        <b/>
        <sz val="11"/>
        <rFont val="HG丸ｺﾞｼｯｸM-PRO"/>
        <family val="3"/>
        <charset val="128"/>
      </rPr>
      <t xml:space="preserve">厚生年金保険料
</t>
    </r>
    <r>
      <rPr>
        <sz val="8"/>
        <rFont val="ＭＳ Ｐゴシック"/>
        <family val="3"/>
        <charset val="128"/>
      </rPr>
      <t>（厚生年金基金加入者を除く)</t>
    </r>
    <rPh sb="0" eb="2">
      <t>コウセイ</t>
    </rPh>
    <rPh sb="2" eb="4">
      <t>ネンキン</t>
    </rPh>
    <rPh sb="4" eb="6">
      <t>ホケン</t>
    </rPh>
    <rPh sb="6" eb="7">
      <t>リョウ</t>
    </rPh>
    <rPh sb="9" eb="11">
      <t>コウセイ</t>
    </rPh>
    <rPh sb="11" eb="13">
      <t>ネンキン</t>
    </rPh>
    <rPh sb="13" eb="15">
      <t>キキン</t>
    </rPh>
    <rPh sb="15" eb="18">
      <t>カニュウシャ</t>
    </rPh>
    <rPh sb="19" eb="20">
      <t>ノゾ</t>
    </rPh>
    <phoneticPr fontId="7"/>
  </si>
  <si>
    <t>静岡県</t>
  </si>
  <si>
    <t>都道府県</t>
  </si>
  <si>
    <t>一般保険料率</t>
  </si>
  <si>
    <t>健康保険料</t>
    <rPh sb="0" eb="2">
      <t>ケンコウ</t>
    </rPh>
    <rPh sb="2" eb="4">
      <t>ホケン</t>
    </rPh>
    <rPh sb="4" eb="5">
      <t>リョウ</t>
    </rPh>
    <phoneticPr fontId="7"/>
  </si>
  <si>
    <t>介護保険料</t>
    <rPh sb="0" eb="2">
      <t>カイゴ</t>
    </rPh>
    <rPh sb="2" eb="5">
      <t>ホケンリョウ</t>
    </rPh>
    <phoneticPr fontId="7"/>
  </si>
  <si>
    <r>
      <rPr>
        <sz val="12"/>
        <rFont val="HGS創英角ｺﾞｼｯｸUB"/>
        <family val="3"/>
        <charset val="128"/>
      </rPr>
      <t>健康保険料＋介護保険料</t>
    </r>
    <r>
      <rPr>
        <sz val="11"/>
        <rFont val="ＭＳ Ｐゴシック"/>
        <family val="3"/>
        <charset val="128"/>
      </rPr>
      <t/>
    </r>
    <rPh sb="0" eb="2">
      <t>ケンコウ</t>
    </rPh>
    <rPh sb="2" eb="5">
      <t>ホケンリョウ</t>
    </rPh>
    <rPh sb="6" eb="8">
      <t>カイゴ</t>
    </rPh>
    <rPh sb="8" eb="11">
      <t>ホケンリョウ</t>
    </rPh>
    <phoneticPr fontId="7"/>
  </si>
  <si>
    <r>
      <rPr>
        <sz val="12"/>
        <rFont val="HGS創英角ｺﾞｼｯｸUB"/>
        <family val="3"/>
        <charset val="128"/>
      </rPr>
      <t>一般</t>
    </r>
    <r>
      <rPr>
        <sz val="11"/>
        <rFont val="ＭＳ Ｐゴシック"/>
        <family val="3"/>
        <charset val="128"/>
      </rPr>
      <t/>
    </r>
    <rPh sb="0" eb="2">
      <t>イッパン</t>
    </rPh>
    <phoneticPr fontId="7"/>
  </si>
  <si>
    <t>支部を選択してください</t>
    <rPh sb="0" eb="2">
      <t>シブ</t>
    </rPh>
    <rPh sb="3" eb="5">
      <t>センタク</t>
    </rPh>
    <phoneticPr fontId="3"/>
  </si>
  <si>
    <t>介護保険第2号に該当しない被保険者</t>
    <phoneticPr fontId="3"/>
  </si>
  <si>
    <t>介護保険料第2号被保険者</t>
    <phoneticPr fontId="3"/>
  </si>
  <si>
    <t>(坑内員・船員以外)</t>
    <phoneticPr fontId="3"/>
  </si>
  <si>
    <t>全額</t>
    <rPh sb="0" eb="2">
      <t>ゼンガク</t>
    </rPh>
    <phoneticPr fontId="7"/>
  </si>
  <si>
    <t>折半額</t>
    <rPh sb="0" eb="2">
      <t>セッパン</t>
    </rPh>
    <rPh sb="2" eb="3">
      <t>ガク</t>
    </rPh>
    <phoneticPr fontId="7"/>
  </si>
  <si>
    <t>全額</t>
  </si>
  <si>
    <t>折半額</t>
  </si>
  <si>
    <t>北海道</t>
  </si>
  <si>
    <t>等級</t>
  </si>
  <si>
    <t>月額</t>
  </si>
  <si>
    <t>日額</t>
  </si>
  <si>
    <t>円以上</t>
  </si>
  <si>
    <t>円未満</t>
  </si>
  <si>
    <t>青森県</t>
  </si>
  <si>
    <t>～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</si>
  <si>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</si>
  <si>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</si>
  <si>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</si>
  <si>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</si>
  <si>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</si>
  <si>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</si>
  <si>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</si>
  <si>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</si>
  <si>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</si>
  <si>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</si>
  <si>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</si>
  <si>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</si>
  <si>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</si>
  <si>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</si>
  <si>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</si>
  <si>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</si>
  <si>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</si>
  <si>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</si>
  <si>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</si>
  <si>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</si>
  <si>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</si>
  <si>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</si>
  <si>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</si>
  <si>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</si>
  <si>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</si>
  <si>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</si>
  <si>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</si>
  <si>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</si>
  <si>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</si>
  <si>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</si>
  <si>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</si>
  <si>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</si>
  <si>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</si>
  <si>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</si>
  <si>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</si>
  <si>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</si>
  <si>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</si>
  <si>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</si>
  <si>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</si>
  <si>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</si>
  <si>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</si>
  <si>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</si>
  <si>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</si>
  <si>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</si>
  <si>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健康保険料率適用</t>
    <rPh sb="0" eb="2">
      <t>ケンコウ</t>
    </rPh>
    <rPh sb="2" eb="5">
      <t>ホケンリョウ</t>
    </rPh>
    <rPh sb="5" eb="6">
      <t>リツ</t>
    </rPh>
    <rPh sb="6" eb="8">
      <t>テキヨウ</t>
    </rPh>
    <phoneticPr fontId="7"/>
  </si>
  <si>
    <t>介護保険料率適用</t>
    <rPh sb="0" eb="2">
      <t>カイゴ</t>
    </rPh>
    <rPh sb="2" eb="5">
      <t>ホケンリョウ</t>
    </rPh>
    <rPh sb="5" eb="6">
      <t>リツ</t>
    </rPh>
    <rPh sb="6" eb="8">
      <t>テキヨウ</t>
    </rPh>
    <phoneticPr fontId="3"/>
  </si>
  <si>
    <t>厚生年金保険料率適用</t>
    <rPh sb="0" eb="2">
      <t>コウセイ</t>
    </rPh>
    <rPh sb="2" eb="4">
      <t>ネンキン</t>
    </rPh>
    <rPh sb="4" eb="7">
      <t>ホケンリョウ</t>
    </rPh>
    <rPh sb="7" eb="8">
      <t>リツ</t>
    </rPh>
    <rPh sb="8" eb="10">
      <t>テキヨウ</t>
    </rPh>
    <phoneticPr fontId="3"/>
  </si>
  <si>
    <t>子ども・子育て拠出金率適用</t>
    <rPh sb="0" eb="1">
      <t>コ</t>
    </rPh>
    <rPh sb="4" eb="6">
      <t>コソダ</t>
    </rPh>
    <rPh sb="7" eb="10">
      <t>キョシュツキン</t>
    </rPh>
    <rPh sb="10" eb="11">
      <t>リツ</t>
    </rPh>
    <rPh sb="11" eb="13">
      <t>テキヨウ</t>
    </rPh>
    <phoneticPr fontId="3"/>
  </si>
  <si>
    <t>令和4年3月分から</t>
    <rPh sb="0" eb="2">
      <t>レイワ</t>
    </rPh>
    <rPh sb="3" eb="4">
      <t>ネン</t>
    </rPh>
    <rPh sb="5" eb="7">
      <t>ガツブン</t>
    </rPh>
    <phoneticPr fontId="3"/>
  </si>
  <si>
    <t xml:space="preserve">平成29年9月分から  </t>
    <rPh sb="0" eb="2">
      <t>ヘイセイ</t>
    </rPh>
    <rPh sb="4" eb="5">
      <t>ネン</t>
    </rPh>
    <rPh sb="6" eb="8">
      <t>ガツブン</t>
    </rPh>
    <phoneticPr fontId="3"/>
  </si>
  <si>
    <t>令和2年4月分から</t>
    <rPh sb="0" eb="2">
      <t>レイワ</t>
    </rPh>
    <rPh sb="3" eb="4">
      <t>ネン</t>
    </rPh>
    <rPh sb="5" eb="7">
      <t>ガツブン</t>
    </rPh>
    <phoneticPr fontId="3"/>
  </si>
  <si>
    <t>健康保険料・厚生年金保険料について</t>
    <rPh sb="0" eb="2">
      <t>ケンコウ</t>
    </rPh>
    <rPh sb="2" eb="5">
      <t>ホケンリョウ</t>
    </rPh>
    <rPh sb="6" eb="8">
      <t>コウセイ</t>
    </rPh>
    <rPh sb="8" eb="10">
      <t>ネンキン</t>
    </rPh>
    <rPh sb="10" eb="13">
      <t>ホケンリョウ</t>
    </rPh>
    <phoneticPr fontId="3"/>
  </si>
  <si>
    <t>●　被保険者負担分（保険料額表の折半額）に円未満の端数がある場合</t>
    <rPh sb="10" eb="13">
      <t>ホケンリョウ</t>
    </rPh>
    <rPh sb="13" eb="14">
      <t>ガク</t>
    </rPh>
    <phoneticPr fontId="7"/>
  </si>
  <si>
    <r>
      <t>①事業主が、給与から被保険者負担分を控除する場合、</t>
    </r>
    <r>
      <rPr>
        <u/>
        <sz val="12"/>
        <rFont val="HG丸ｺﾞｼｯｸM-PRO"/>
        <family val="3"/>
        <charset val="128"/>
      </rPr>
      <t>被保険者負担分の端数が５０銭以下の場合は切り捨て、</t>
    </r>
    <phoneticPr fontId="7"/>
  </si>
  <si>
    <r>
      <t>　</t>
    </r>
    <r>
      <rPr>
        <u/>
        <sz val="12"/>
        <rFont val="HG丸ｺﾞｼｯｸM-PRO"/>
        <family val="3"/>
        <charset val="128"/>
      </rPr>
      <t>５０銭を超える場合は切り上げて１円</t>
    </r>
    <r>
      <rPr>
        <sz val="12"/>
        <rFont val="HG丸ｺﾞｼｯｸM-PRO"/>
        <family val="3"/>
        <charset val="128"/>
      </rPr>
      <t>となります。</t>
    </r>
    <phoneticPr fontId="7"/>
  </si>
  <si>
    <t>②被保険者が、被保険者負担分を事業主へ現金で支払う場合、被保険者負担分の端数が５０銭未満の場合は切り捨て、</t>
    <phoneticPr fontId="7"/>
  </si>
  <si>
    <t>　５０銭以上の場合は切り上げて１円となります。</t>
    <rPh sb="4" eb="6">
      <t>イジョウ</t>
    </rPh>
    <phoneticPr fontId="7"/>
  </si>
  <si>
    <t xml:space="preserve"> (注)①②にかかわらず、事業主と被保険者の間で特約がある場合には、特約に基づき端数処理をすることができます。</t>
    <phoneticPr fontId="7"/>
  </si>
  <si>
    <t>●　納入告知書の保険料額について</t>
    <rPh sb="2" eb="4">
      <t>ノウニュウ</t>
    </rPh>
    <rPh sb="4" eb="7">
      <t>コクチショ</t>
    </rPh>
    <rPh sb="8" eb="11">
      <t>ホケンリョウ</t>
    </rPh>
    <rPh sb="11" eb="12">
      <t>ガク</t>
    </rPh>
    <phoneticPr fontId="7"/>
  </si>
  <si>
    <t>　納入告知書の保険料額は、被保険者個々の保険料額を合算した金額となります。</t>
    <rPh sb="1" eb="3">
      <t>ノウニュウ</t>
    </rPh>
    <rPh sb="3" eb="6">
      <t>コクチショ</t>
    </rPh>
    <rPh sb="7" eb="10">
      <t>ホケンリョウ</t>
    </rPh>
    <rPh sb="10" eb="11">
      <t>ガク</t>
    </rPh>
    <rPh sb="13" eb="17">
      <t>ヒホケンシャ</t>
    </rPh>
    <rPh sb="17" eb="19">
      <t>ココ</t>
    </rPh>
    <rPh sb="20" eb="23">
      <t>ホケンリョウ</t>
    </rPh>
    <rPh sb="23" eb="24">
      <t>ガク</t>
    </rPh>
    <rPh sb="25" eb="27">
      <t>ガッサン</t>
    </rPh>
    <rPh sb="29" eb="31">
      <t>キンガク</t>
    </rPh>
    <phoneticPr fontId="7"/>
  </si>
  <si>
    <r>
      <t>　ただし、その</t>
    </r>
    <r>
      <rPr>
        <u/>
        <sz val="12"/>
        <rFont val="HG丸ｺﾞｼｯｸM-PRO"/>
        <family val="3"/>
        <charset val="128"/>
      </rPr>
      <t>合算した金額に円未満の端数がある場合は、その端数を切り捨てた額</t>
    </r>
    <r>
      <rPr>
        <sz val="12"/>
        <rFont val="HG丸ｺﾞｼｯｸM-PRO"/>
        <family val="3"/>
        <charset val="128"/>
      </rPr>
      <t>となります。</t>
    </r>
    <rPh sb="14" eb="17">
      <t>エンミマン</t>
    </rPh>
    <rPh sb="18" eb="20">
      <t>ハスウ</t>
    </rPh>
    <rPh sb="23" eb="25">
      <t>バアイ</t>
    </rPh>
    <rPh sb="29" eb="31">
      <t>ハスウ</t>
    </rPh>
    <rPh sb="32" eb="33">
      <t>キ</t>
    </rPh>
    <rPh sb="34" eb="35">
      <t>ス</t>
    </rPh>
    <rPh sb="37" eb="38">
      <t>ガク</t>
    </rPh>
    <phoneticPr fontId="7"/>
  </si>
  <si>
    <t>●　賞与に係る保険料について</t>
    <rPh sb="2" eb="4">
      <t>ショウヨ</t>
    </rPh>
    <rPh sb="5" eb="6">
      <t>カカ</t>
    </rPh>
    <rPh sb="7" eb="10">
      <t>ホケンリョウ</t>
    </rPh>
    <phoneticPr fontId="7"/>
  </si>
  <si>
    <t>　賞与に係る保険料 ＝ 賞与額から1,000円未満の端数を切り捨てた額(標準賞与額) ☓ 各保険料率</t>
    <rPh sb="1" eb="3">
      <t>ショウヨ</t>
    </rPh>
    <rPh sb="4" eb="5">
      <t>カカ</t>
    </rPh>
    <rPh sb="6" eb="9">
      <t>ホケンリョウ</t>
    </rPh>
    <rPh sb="45" eb="46">
      <t>カク</t>
    </rPh>
    <phoneticPr fontId="7"/>
  </si>
  <si>
    <t>　＜標準賞与額の上限＞</t>
    <phoneticPr fontId="7"/>
  </si>
  <si>
    <r>
      <t>健康保険・・・年間</t>
    </r>
    <r>
      <rPr>
        <sz val="10"/>
        <rFont val="HG丸ｺﾞｼｯｸM-PRO"/>
        <family val="3"/>
        <charset val="128"/>
      </rPr>
      <t xml:space="preserve">(毎年4月1日から翌年3月31日までの累計額) </t>
    </r>
    <r>
      <rPr>
        <sz val="14"/>
        <rFont val="HGP創英角ｺﾞｼｯｸUB"/>
        <family val="3"/>
        <charset val="128"/>
      </rPr>
      <t>573万円</t>
    </r>
    <rPh sb="36" eb="38">
      <t>マンエン</t>
    </rPh>
    <phoneticPr fontId="3"/>
  </si>
  <si>
    <r>
      <t xml:space="preserve">厚生年金保険と子ども・子育て拠出金・・・１か月あたり </t>
    </r>
    <r>
      <rPr>
        <sz val="14"/>
        <color theme="1"/>
        <rFont val="HGP創英角ｺﾞｼｯｸUB"/>
        <family val="3"/>
        <charset val="128"/>
      </rPr>
      <t>150万円</t>
    </r>
    <rPh sb="7" eb="8">
      <t>コ</t>
    </rPh>
    <rPh sb="11" eb="13">
      <t>コソダ</t>
    </rPh>
    <phoneticPr fontId="3"/>
  </si>
  <si>
    <t>●　健康保険と厚生年金の対象者について</t>
    <rPh sb="2" eb="4">
      <t>ケンコウ</t>
    </rPh>
    <rPh sb="4" eb="6">
      <t>ホケン</t>
    </rPh>
    <rPh sb="7" eb="9">
      <t>コウセイ</t>
    </rPh>
    <rPh sb="9" eb="11">
      <t>ネンキン</t>
    </rPh>
    <rPh sb="12" eb="15">
      <t>タイショウシャ</t>
    </rPh>
    <phoneticPr fontId="7"/>
  </si>
  <si>
    <t xml:space="preserve">  健康保険の被保険者・・・75歳未満</t>
    <rPh sb="2" eb="4">
      <t>ケンコウ</t>
    </rPh>
    <rPh sb="4" eb="6">
      <t>ホケン</t>
    </rPh>
    <rPh sb="7" eb="11">
      <t>ヒホケンシャ</t>
    </rPh>
    <rPh sb="16" eb="17">
      <t>サイ</t>
    </rPh>
    <rPh sb="17" eb="19">
      <t>ミマン</t>
    </rPh>
    <phoneticPr fontId="7"/>
  </si>
  <si>
    <t xml:space="preserve">  厚生年金の被保険者・・・70歳未満</t>
    <rPh sb="2" eb="4">
      <t>コウセイ</t>
    </rPh>
    <rPh sb="4" eb="6">
      <t>ネンキン</t>
    </rPh>
    <rPh sb="7" eb="11">
      <t>ヒホケンシャ</t>
    </rPh>
    <rPh sb="16" eb="19">
      <t>サイミマン</t>
    </rPh>
    <phoneticPr fontId="3"/>
  </si>
  <si>
    <t>●　任意継続被保険者の標準報酬月額について</t>
    <rPh sb="2" eb="4">
      <t>ニンイ</t>
    </rPh>
    <rPh sb="4" eb="6">
      <t>ケイゾク</t>
    </rPh>
    <rPh sb="6" eb="10">
      <t>ヒホケンシャ</t>
    </rPh>
    <rPh sb="11" eb="13">
      <t>ヒョウジュン</t>
    </rPh>
    <rPh sb="13" eb="15">
      <t>ホウシュウ</t>
    </rPh>
    <rPh sb="15" eb="17">
      <t>ゲツガク</t>
    </rPh>
    <phoneticPr fontId="7"/>
  </si>
  <si>
    <r>
      <t xml:space="preserve">  協会けんぽの任意継続被保険者に関する標準報酬月額の上限(令和4年度)・・・ </t>
    </r>
    <r>
      <rPr>
        <sz val="14"/>
        <rFont val="HGP創英角ｺﾞｼｯｸUB"/>
        <family val="3"/>
        <charset val="128"/>
      </rPr>
      <t>30万円</t>
    </r>
    <rPh sb="2" eb="4">
      <t>キョウカイ</t>
    </rPh>
    <rPh sb="8" eb="10">
      <t>ニンイ</t>
    </rPh>
    <rPh sb="10" eb="12">
      <t>ケイゾク</t>
    </rPh>
    <rPh sb="12" eb="16">
      <t>ヒホケンシャ</t>
    </rPh>
    <rPh sb="17" eb="18">
      <t>カン</t>
    </rPh>
    <rPh sb="20" eb="22">
      <t>ヒョウジュン</t>
    </rPh>
    <rPh sb="22" eb="24">
      <t>ホウシュウ</t>
    </rPh>
    <rPh sb="24" eb="26">
      <t>ゲツガク</t>
    </rPh>
    <rPh sb="27" eb="29">
      <t>ジョウゲン</t>
    </rPh>
    <rPh sb="30" eb="32">
      <t>レイワ</t>
    </rPh>
    <rPh sb="33" eb="35">
      <t>ネンド</t>
    </rPh>
    <rPh sb="42" eb="44">
      <t>マンエン</t>
    </rPh>
    <phoneticPr fontId="7"/>
  </si>
  <si>
    <t>介護保険について</t>
    <rPh sb="0" eb="2">
      <t>カイゴ</t>
    </rPh>
    <rPh sb="2" eb="4">
      <t>ホケン</t>
    </rPh>
    <phoneticPr fontId="3"/>
  </si>
  <si>
    <t>●</t>
    <phoneticPr fontId="7"/>
  </si>
  <si>
    <t>介護保険第2号被保険者・・・40歳～64歳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6" eb="17">
      <t>サイ</t>
    </rPh>
    <rPh sb="20" eb="21">
      <t>サイ</t>
    </rPh>
    <phoneticPr fontId="3"/>
  </si>
  <si>
    <t xml:space="preserve">   介護保険料は、給料から徴収</t>
    <rPh sb="3" eb="5">
      <t>カイゴ</t>
    </rPh>
    <rPh sb="5" eb="8">
      <t>ホケンリョウ</t>
    </rPh>
    <rPh sb="10" eb="12">
      <t>キュウリョウ</t>
    </rPh>
    <rPh sb="14" eb="16">
      <t>チョウシュウ</t>
    </rPh>
    <phoneticPr fontId="7"/>
  </si>
  <si>
    <t>介護保険第1号被保険者・・・65歳～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6" eb="17">
      <t>サイ</t>
    </rPh>
    <phoneticPr fontId="3"/>
  </si>
  <si>
    <t xml:space="preserve">  介護保険料は、年金から徴収されるか、個別に市町村に納付</t>
    <rPh sb="2" eb="4">
      <t>カイゴ</t>
    </rPh>
    <rPh sb="4" eb="7">
      <t>ホケンリョウ</t>
    </rPh>
    <rPh sb="9" eb="11">
      <t>ネンキン</t>
    </rPh>
    <rPh sb="13" eb="15">
      <t>チョウシュウ</t>
    </rPh>
    <rPh sb="20" eb="22">
      <t>コベツ</t>
    </rPh>
    <rPh sb="23" eb="26">
      <t>シチョウソン</t>
    </rPh>
    <rPh sb="27" eb="29">
      <t>ノウフ</t>
    </rPh>
    <phoneticPr fontId="3"/>
  </si>
  <si>
    <r>
      <t>子ども・子育て拠出金(</t>
    </r>
    <r>
      <rPr>
        <b/>
        <sz val="16"/>
        <rFont val="HG丸ｺﾞｼｯｸM-PRO"/>
        <family val="3"/>
        <charset val="128"/>
      </rPr>
      <t>旧</t>
    </r>
    <r>
      <rPr>
        <b/>
        <sz val="22"/>
        <rFont val="HG丸ｺﾞｼｯｸM-PRO"/>
        <family val="3"/>
        <charset val="128"/>
      </rPr>
      <t>児童手当拠出金)について</t>
    </r>
    <rPh sb="0" eb="1">
      <t>コ</t>
    </rPh>
    <rPh sb="4" eb="6">
      <t>コソダ</t>
    </rPh>
    <rPh sb="7" eb="10">
      <t>キョシュツキン</t>
    </rPh>
    <rPh sb="11" eb="12">
      <t>キュウ</t>
    </rPh>
    <rPh sb="12" eb="14">
      <t>ジドウ</t>
    </rPh>
    <rPh sb="14" eb="16">
      <t>テアテ</t>
    </rPh>
    <rPh sb="16" eb="19">
      <t>キョシュツキン</t>
    </rPh>
    <phoneticPr fontId="3"/>
  </si>
  <si>
    <t>　厚生年金保険の被保険者を使用する事業主は、児童手当の支給に要する費用の一部として子ども・子育て拠出金を</t>
    <rPh sb="1" eb="3">
      <t>コウセイ</t>
    </rPh>
    <rPh sb="3" eb="5">
      <t>ネンキン</t>
    </rPh>
    <rPh sb="5" eb="7">
      <t>ホケン</t>
    </rPh>
    <rPh sb="8" eb="12">
      <t>ヒホケンシャ</t>
    </rPh>
    <rPh sb="13" eb="15">
      <t>シヨウ</t>
    </rPh>
    <rPh sb="17" eb="20">
      <t>ジギョウヌシ</t>
    </rPh>
    <rPh sb="22" eb="24">
      <t>ジドウ</t>
    </rPh>
    <rPh sb="24" eb="26">
      <t>テアテ</t>
    </rPh>
    <rPh sb="27" eb="29">
      <t>シキュウ</t>
    </rPh>
    <rPh sb="30" eb="31">
      <t>ヨウ</t>
    </rPh>
    <rPh sb="33" eb="35">
      <t>ヒヨウ</t>
    </rPh>
    <rPh sb="36" eb="38">
      <t>イチブ</t>
    </rPh>
    <rPh sb="41" eb="42">
      <t>コ</t>
    </rPh>
    <rPh sb="45" eb="47">
      <t>コソダ</t>
    </rPh>
    <rPh sb="48" eb="50">
      <t>キョシュツ</t>
    </rPh>
    <rPh sb="50" eb="51">
      <t>キン</t>
    </rPh>
    <phoneticPr fontId="7"/>
  </si>
  <si>
    <t>全額負担(全額事業主負担)します。</t>
    <rPh sb="5" eb="7">
      <t>ゼンガク</t>
    </rPh>
    <rPh sb="7" eb="10">
      <t>ジギョウヌシ</t>
    </rPh>
    <rPh sb="10" eb="12">
      <t>フタン</t>
    </rPh>
    <phoneticPr fontId="7"/>
  </si>
  <si>
    <t>　子ども・子育て拠出金 ＝ 「被保険者個々の厚生年金保険の標準報酬月額及び標準賞与額 ☓ 拠出金率」の総額</t>
    <rPh sb="1" eb="2">
      <t>コ</t>
    </rPh>
    <rPh sb="5" eb="7">
      <t>コソダ</t>
    </rPh>
    <rPh sb="37" eb="39">
      <t>ヒョウジュン</t>
    </rPh>
    <rPh sb="39" eb="41">
      <t>ショウヨ</t>
    </rPh>
    <rPh sb="41" eb="42">
      <t>ガク</t>
    </rPh>
    <rPh sb="45" eb="47">
      <t>キョシュツ</t>
    </rPh>
    <rPh sb="47" eb="48">
      <t>キン</t>
    </rPh>
    <rPh sb="48" eb="49">
      <t>リツ</t>
    </rPh>
    <rPh sb="51" eb="53">
      <t>ソウガク</t>
    </rPh>
    <phoneticPr fontId="7"/>
  </si>
  <si>
    <t>子ども・子育て拠出金率・・・</t>
    <rPh sb="0" eb="1">
      <t>コ</t>
    </rPh>
    <rPh sb="4" eb="6">
      <t>コソダ</t>
    </rPh>
    <rPh sb="7" eb="10">
      <t>キョシュツキン</t>
    </rPh>
    <rPh sb="10" eb="11">
      <t>リツ</t>
    </rPh>
    <phoneticPr fontId="3"/>
  </si>
  <si>
    <t>0.34％(平成31年4月～令和2年3月)</t>
    <rPh sb="6" eb="8">
      <t>ヘイセイ</t>
    </rPh>
    <rPh sb="10" eb="11">
      <t>ネン</t>
    </rPh>
    <rPh sb="12" eb="13">
      <t>ガツ</t>
    </rPh>
    <rPh sb="14" eb="16">
      <t>レイワ</t>
    </rPh>
    <rPh sb="17" eb="18">
      <t>ネン</t>
    </rPh>
    <rPh sb="19" eb="20">
      <t>ガツ</t>
    </rPh>
    <phoneticPr fontId="3"/>
  </si>
  <si>
    <r>
      <rPr>
        <b/>
        <sz val="12"/>
        <rFont val="HG丸ｺﾞｼｯｸM-PRO"/>
        <family val="3"/>
        <charset val="128"/>
      </rPr>
      <t>0.3６％</t>
    </r>
    <r>
      <rPr>
        <sz val="12"/>
        <rFont val="HG丸ｺﾞｼｯｸM-PRO"/>
        <family val="3"/>
        <charset val="128"/>
      </rPr>
      <t>(令和2年4月～)</t>
    </r>
    <rPh sb="6" eb="8">
      <t>レイワ</t>
    </rPh>
    <rPh sb="9" eb="10">
      <t>ネン</t>
    </rPh>
    <rPh sb="11" eb="12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</si>
</sst>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%"/>
    <numFmt numFmtId="177" formatCode="0.0000%"/>
    <numFmt numFmtId="178" formatCode="#,##0.0;[Red]\-#,##0.0"/>
  </numFmts>
  <fonts count="4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0"/>
      <name val="HG丸ｺﾞｼｯｸM-PRO"/>
      <family val="3"/>
      <charset val="128"/>
    </font>
    <font>
      <b/>
      <sz val="22"/>
      <name val="Meiryo UI"/>
      <family val="3"/>
      <charset val="128"/>
    </font>
    <font>
      <b/>
      <sz val="1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545454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1"/>
      <name val="HGS創英角ｺﾞｼｯｸUB"/>
      <family val="3"/>
      <charset val="128"/>
    </font>
    <font>
      <sz val="14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4"/>
      <name val="HGP創英角ｺﾞｼｯｸUB"/>
      <family val="3"/>
      <charset val="128"/>
    </font>
    <font>
      <sz val="14"/>
      <name val="ＭＳ Ｐゴシック"/>
      <family val="3"/>
      <charset val="128"/>
    </font>
    <font>
      <u/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P創英角ｺﾞｼｯｸUB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</font>
    <font>
      <sz val="10"/>
      <name val="HG丸ｺﾞｼｯｸM-PRO"/>
      <family val="3"/>
      <charset val="128"/>
    </font>
    <font>
      <sz val="14"/>
      <color theme="1"/>
      <name val="HGP創英角ｺﾞｼｯｸUB"/>
      <family val="3"/>
      <charset val="128"/>
    </font>
    <font>
      <b/>
      <sz val="16"/>
      <name val="HG丸ｺﾞｼｯｸM-PRO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50"/>
      </patternFill>
    </fill>
    <fill>
      <patternFill patternType="solid">
        <fgColor theme="9" tint="0.39997558519241921"/>
        <bgColor indexed="43"/>
      </patternFill>
    </fill>
  </fills>
  <borders count="9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0F0F0"/>
      </left>
      <right style="medium">
        <color indexed="64"/>
      </right>
      <top style="thin">
        <color rgb="FFF0F0F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F0F0F0"/>
      </left>
      <right style="medium">
        <color indexed="64"/>
      </right>
      <top style="thin">
        <color rgb="FFF0F0F0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2" applyNumberFormat="1" applyFont="1" applyAlignment="1">
      <alignment horizontal="center" wrapText="1"/>
    </xf>
    <xf numFmtId="10" fontId="9" fillId="0" borderId="0" xfId="0" applyNumberFormat="1" applyFont="1" applyAlignment="1">
      <alignment horizontal="center" vertical="center" wrapText="1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shrinkToFit="1"/>
    </xf>
    <xf numFmtId="0" fontId="2" fillId="0" borderId="29" xfId="0" applyFont="1" applyBorder="1">
      <alignment vertical="center"/>
    </xf>
    <xf numFmtId="0" fontId="2" fillId="0" borderId="0" xfId="0" applyFont="1" applyAlignment="1">
      <alignment horizontal="center" vertical="center"/>
    </xf>
    <xf numFmtId="38" fontId="2" fillId="0" borderId="32" xfId="1" applyFont="1" applyBorder="1" applyAlignment="1">
      <alignment horizontal="center" vertical="center"/>
    </xf>
    <xf numFmtId="38" fontId="2" fillId="0" borderId="33" xfId="1" applyFont="1" applyBorder="1" applyAlignment="1">
      <alignment horizontal="center" vertical="center"/>
    </xf>
    <xf numFmtId="38" fontId="2" fillId="0" borderId="34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35" xfId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10" fontId="19" fillId="5" borderId="37" xfId="0" applyNumberFormat="1" applyFont="1" applyFill="1" applyBorder="1" applyAlignment="1">
      <alignment horizontal="right" vertical="center" wrapText="1"/>
    </xf>
    <xf numFmtId="10" fontId="9" fillId="0" borderId="36" xfId="0" applyNumberFormat="1" applyFont="1" applyBorder="1" applyAlignment="1">
      <alignment horizontal="center" vertical="center" wrapText="1"/>
    </xf>
    <xf numFmtId="38" fontId="16" fillId="0" borderId="16" xfId="1" applyFont="1" applyBorder="1" applyAlignment="1">
      <alignment horizontal="center" vertical="center"/>
    </xf>
    <xf numFmtId="38" fontId="18" fillId="0" borderId="39" xfId="1" applyFont="1" applyBorder="1" applyAlignment="1">
      <alignment horizontal="right"/>
    </xf>
    <xf numFmtId="38" fontId="18" fillId="0" borderId="40" xfId="1" applyFont="1" applyBorder="1" applyAlignment="1">
      <alignment horizontal="right"/>
    </xf>
    <xf numFmtId="38" fontId="18" fillId="0" borderId="41" xfId="1" applyFont="1" applyBorder="1" applyAlignment="1">
      <alignment horizontal="right"/>
    </xf>
    <xf numFmtId="176" fontId="20" fillId="0" borderId="42" xfId="2" applyNumberFormat="1" applyFont="1" applyBorder="1" applyAlignment="1" applyProtection="1">
      <alignment horizontal="center" vertical="center"/>
      <protection hidden="1"/>
    </xf>
    <xf numFmtId="176" fontId="20" fillId="0" borderId="33" xfId="2" applyNumberFormat="1" applyFont="1" applyBorder="1" applyAlignment="1" applyProtection="1">
      <alignment horizontal="center" vertical="center"/>
      <protection hidden="1"/>
    </xf>
    <xf numFmtId="176" fontId="20" fillId="0" borderId="32" xfId="2" applyNumberFormat="1" applyFont="1" applyBorder="1" applyAlignment="1">
      <alignment horizontal="center" vertical="center"/>
    </xf>
    <xf numFmtId="176" fontId="20" fillId="0" borderId="34" xfId="2" applyNumberFormat="1" applyFont="1" applyBorder="1" applyAlignment="1" applyProtection="1">
      <alignment horizontal="center" vertical="center"/>
      <protection hidden="1"/>
    </xf>
    <xf numFmtId="176" fontId="20" fillId="0" borderId="32" xfId="2" applyNumberFormat="1" applyFont="1" applyBorder="1" applyAlignment="1" applyProtection="1">
      <alignment horizontal="center" vertical="center"/>
      <protection hidden="1"/>
    </xf>
    <xf numFmtId="176" fontId="20" fillId="0" borderId="15" xfId="1" quotePrefix="1" applyNumberFormat="1" applyFont="1" applyBorder="1" applyAlignment="1">
      <alignment horizontal="center" vertical="center"/>
    </xf>
    <xf numFmtId="177" fontId="20" fillId="0" borderId="35" xfId="1" quotePrefix="1" applyNumberFormat="1" applyFont="1" applyBorder="1" applyAlignment="1" applyProtection="1">
      <alignment horizontal="center" vertical="center"/>
      <protection hidden="1"/>
    </xf>
    <xf numFmtId="10" fontId="19" fillId="5" borderId="43" xfId="0" applyNumberFormat="1" applyFont="1" applyFill="1" applyBorder="1" applyAlignment="1">
      <alignment horizontal="right" vertical="center" wrapText="1"/>
    </xf>
    <xf numFmtId="38" fontId="18" fillId="0" borderId="38" xfId="1" applyFont="1" applyBorder="1" applyAlignment="1">
      <alignment horizontal="center" vertical="center"/>
    </xf>
    <xf numFmtId="38" fontId="18" fillId="0" borderId="16" xfId="1" applyFont="1" applyBorder="1" applyAlignment="1">
      <alignment horizontal="center" vertical="center"/>
    </xf>
    <xf numFmtId="38" fontId="21" fillId="0" borderId="16" xfId="1" applyFont="1" applyBorder="1" applyAlignment="1">
      <alignment horizontal="right" vertical="center"/>
    </xf>
    <xf numFmtId="38" fontId="2" fillId="0" borderId="33" xfId="1" applyFont="1" applyBorder="1">
      <alignment vertical="center"/>
    </xf>
    <xf numFmtId="38" fontId="18" fillId="0" borderId="24" xfId="1" applyFont="1" applyBorder="1">
      <alignment vertical="center"/>
    </xf>
    <xf numFmtId="38" fontId="12" fillId="0" borderId="31" xfId="1" applyFont="1" applyBorder="1" applyAlignment="1">
      <alignment horizontal="center" vertical="center"/>
    </xf>
    <xf numFmtId="38" fontId="18" fillId="0" borderId="27" xfId="1" applyFont="1" applyBorder="1" applyAlignment="1">
      <alignment horizontal="right" vertical="center" shrinkToFit="1"/>
    </xf>
    <xf numFmtId="178" fontId="22" fillId="0" borderId="42" xfId="1" applyNumberFormat="1" applyFont="1" applyBorder="1" applyAlignment="1" applyProtection="1">
      <alignment horizontal="right" vertical="center"/>
      <protection hidden="1"/>
    </xf>
    <xf numFmtId="178" fontId="22" fillId="0" borderId="33" xfId="1" applyNumberFormat="1" applyFont="1" applyBorder="1" applyAlignment="1" applyProtection="1">
      <alignment horizontal="right" vertical="center"/>
      <protection hidden="1"/>
    </xf>
    <xf numFmtId="178" fontId="22" fillId="0" borderId="32" xfId="1" applyNumberFormat="1" applyFont="1" applyBorder="1" applyAlignment="1" applyProtection="1">
      <alignment horizontal="right" vertical="center"/>
      <protection hidden="1"/>
    </xf>
    <xf numFmtId="178" fontId="22" fillId="0" borderId="34" xfId="1" applyNumberFormat="1" applyFont="1" applyBorder="1" applyAlignment="1" applyProtection="1">
      <alignment horizontal="right" vertical="center"/>
      <protection hidden="1"/>
    </xf>
    <xf numFmtId="38" fontId="22" fillId="4" borderId="44" xfId="1" applyFont="1" applyFill="1" applyBorder="1" applyProtection="1">
      <alignment vertical="center"/>
      <protection hidden="1"/>
    </xf>
    <xf numFmtId="38" fontId="22" fillId="4" borderId="45" xfId="1" applyFont="1" applyFill="1" applyBorder="1" applyProtection="1">
      <alignment vertical="center"/>
      <protection hidden="1"/>
    </xf>
    <xf numFmtId="38" fontId="18" fillId="4" borderId="38" xfId="1" applyFont="1" applyFill="1" applyBorder="1" applyAlignment="1">
      <alignment horizontal="center" vertical="center"/>
    </xf>
    <xf numFmtId="38" fontId="18" fillId="4" borderId="16" xfId="1" applyFont="1" applyFill="1" applyBorder="1" applyAlignment="1">
      <alignment horizontal="center" vertical="center"/>
    </xf>
    <xf numFmtId="38" fontId="21" fillId="4" borderId="16" xfId="1" applyFont="1" applyFill="1" applyBorder="1" applyAlignment="1">
      <alignment horizontal="right" vertical="center"/>
    </xf>
    <xf numFmtId="38" fontId="2" fillId="4" borderId="33" xfId="1" applyFont="1" applyFill="1" applyBorder="1">
      <alignment vertical="center"/>
    </xf>
    <xf numFmtId="38" fontId="18" fillId="4" borderId="46" xfId="1" applyFont="1" applyFill="1" applyBorder="1" applyAlignment="1">
      <alignment horizontal="right" vertical="center"/>
    </xf>
    <xf numFmtId="38" fontId="12" fillId="4" borderId="47" xfId="1" applyFont="1" applyFill="1" applyBorder="1" applyAlignment="1">
      <alignment horizontal="center" vertical="center"/>
    </xf>
    <xf numFmtId="38" fontId="18" fillId="4" borderId="48" xfId="1" applyFont="1" applyFill="1" applyBorder="1" applyAlignment="1">
      <alignment horizontal="right" vertical="center" shrinkToFit="1"/>
    </xf>
    <xf numFmtId="178" fontId="22" fillId="3" borderId="42" xfId="1" applyNumberFormat="1" applyFont="1" applyFill="1" applyBorder="1" applyAlignment="1" applyProtection="1">
      <alignment horizontal="right" vertical="center"/>
      <protection hidden="1"/>
    </xf>
    <xf numFmtId="178" fontId="22" fillId="3" borderId="33" xfId="1" applyNumberFormat="1" applyFont="1" applyFill="1" applyBorder="1" applyAlignment="1" applyProtection="1">
      <alignment horizontal="right" vertical="center"/>
      <protection hidden="1"/>
    </xf>
    <xf numFmtId="178" fontId="22" fillId="3" borderId="32" xfId="1" applyNumberFormat="1" applyFont="1" applyFill="1" applyBorder="1" applyAlignment="1" applyProtection="1">
      <alignment horizontal="right" vertical="center"/>
      <protection hidden="1"/>
    </xf>
    <xf numFmtId="178" fontId="22" fillId="3" borderId="34" xfId="1" applyNumberFormat="1" applyFont="1" applyFill="1" applyBorder="1" applyAlignment="1" applyProtection="1">
      <alignment horizontal="right" vertical="center"/>
      <protection hidden="1"/>
    </xf>
    <xf numFmtId="38" fontId="22" fillId="4" borderId="49" xfId="1" applyFont="1" applyFill="1" applyBorder="1" applyProtection="1">
      <alignment vertical="center"/>
      <protection hidden="1"/>
    </xf>
    <xf numFmtId="38" fontId="22" fillId="4" borderId="50" xfId="1" applyFont="1" applyFill="1" applyBorder="1" applyProtection="1">
      <alignment vertical="center"/>
      <protection hidden="1"/>
    </xf>
    <xf numFmtId="38" fontId="18" fillId="0" borderId="46" xfId="1" applyFont="1" applyBorder="1" applyAlignment="1">
      <alignment horizontal="right" vertical="center"/>
    </xf>
    <xf numFmtId="38" fontId="12" fillId="0" borderId="47" xfId="1" applyFont="1" applyBorder="1" applyAlignment="1">
      <alignment horizontal="center" vertical="center"/>
    </xf>
    <xf numFmtId="38" fontId="18" fillId="0" borderId="48" xfId="1" applyFont="1" applyBorder="1" applyAlignment="1">
      <alignment horizontal="right" vertical="center" shrinkToFit="1"/>
    </xf>
    <xf numFmtId="178" fontId="22" fillId="0" borderId="17" xfId="1" applyNumberFormat="1" applyFont="1" applyBorder="1" applyAlignment="1" applyProtection="1">
      <alignment horizontal="right" vertical="center"/>
      <protection hidden="1"/>
    </xf>
    <xf numFmtId="38" fontId="18" fillId="4" borderId="51" xfId="1" applyFont="1" applyFill="1" applyBorder="1" applyAlignment="1">
      <alignment horizontal="center" vertical="center"/>
    </xf>
    <xf numFmtId="38" fontId="18" fillId="4" borderId="52" xfId="1" applyFont="1" applyFill="1" applyBorder="1" applyAlignment="1">
      <alignment horizontal="center" vertical="center"/>
    </xf>
    <xf numFmtId="38" fontId="21" fillId="4" borderId="52" xfId="1" applyFont="1" applyFill="1" applyBorder="1" applyAlignment="1">
      <alignment horizontal="right" vertical="center"/>
    </xf>
    <xf numFmtId="38" fontId="2" fillId="4" borderId="53" xfId="1" applyFont="1" applyFill="1" applyBorder="1">
      <alignment vertical="center"/>
    </xf>
    <xf numFmtId="38" fontId="18" fillId="4" borderId="54" xfId="1" applyFont="1" applyFill="1" applyBorder="1" applyAlignment="1">
      <alignment horizontal="right" vertical="center"/>
    </xf>
    <xf numFmtId="38" fontId="12" fillId="4" borderId="55" xfId="1" applyFont="1" applyFill="1" applyBorder="1" applyAlignment="1">
      <alignment horizontal="center" vertical="center"/>
    </xf>
    <xf numFmtId="38" fontId="18" fillId="4" borderId="56" xfId="1" applyFont="1" applyFill="1" applyBorder="1" applyAlignment="1">
      <alignment horizontal="right" vertical="center" shrinkToFit="1"/>
    </xf>
    <xf numFmtId="178" fontId="22" fillId="3" borderId="57" xfId="1" applyNumberFormat="1" applyFont="1" applyFill="1" applyBorder="1" applyAlignment="1" applyProtection="1">
      <alignment horizontal="right" vertical="center"/>
      <protection hidden="1"/>
    </xf>
    <xf numFmtId="178" fontId="22" fillId="3" borderId="53" xfId="1" applyNumberFormat="1" applyFont="1" applyFill="1" applyBorder="1" applyAlignment="1" applyProtection="1">
      <alignment horizontal="right" vertical="center"/>
      <protection hidden="1"/>
    </xf>
    <xf numFmtId="178" fontId="22" fillId="3" borderId="58" xfId="1" applyNumberFormat="1" applyFont="1" applyFill="1" applyBorder="1" applyAlignment="1" applyProtection="1">
      <alignment horizontal="right" vertical="center"/>
      <protection hidden="1"/>
    </xf>
    <xf numFmtId="178" fontId="22" fillId="3" borderId="59" xfId="1" applyNumberFormat="1" applyFont="1" applyFill="1" applyBorder="1" applyAlignment="1" applyProtection="1">
      <alignment horizontal="right" vertical="center"/>
      <protection hidden="1"/>
    </xf>
    <xf numFmtId="178" fontId="22" fillId="3" borderId="60" xfId="1" applyNumberFormat="1" applyFont="1" applyFill="1" applyBorder="1" applyAlignment="1" applyProtection="1">
      <alignment horizontal="right" vertical="center"/>
      <protection hidden="1"/>
    </xf>
    <xf numFmtId="40" fontId="22" fillId="4" borderId="61" xfId="1" applyNumberFormat="1" applyFont="1" applyFill="1" applyBorder="1" applyProtection="1">
      <alignment vertical="center"/>
      <protection hidden="1"/>
    </xf>
    <xf numFmtId="40" fontId="22" fillId="4" borderId="62" xfId="1" applyNumberFormat="1" applyFont="1" applyFill="1" applyBorder="1" applyProtection="1">
      <alignment vertical="center"/>
      <protection hidden="1"/>
    </xf>
    <xf numFmtId="38" fontId="18" fillId="0" borderId="63" xfId="1" applyFont="1" applyBorder="1" applyAlignment="1">
      <alignment horizontal="center" vertical="center"/>
    </xf>
    <xf numFmtId="38" fontId="18" fillId="0" borderId="64" xfId="1" applyFont="1" applyBorder="1" applyAlignment="1">
      <alignment horizontal="center" vertical="center"/>
    </xf>
    <xf numFmtId="38" fontId="21" fillId="0" borderId="64" xfId="1" applyFont="1" applyBorder="1" applyAlignment="1">
      <alignment horizontal="right" vertical="center"/>
    </xf>
    <xf numFmtId="38" fontId="2" fillId="0" borderId="65" xfId="1" applyFont="1" applyBorder="1">
      <alignment vertical="center"/>
    </xf>
    <xf numFmtId="38" fontId="18" fillId="0" borderId="24" xfId="1" applyFont="1" applyBorder="1" applyAlignment="1">
      <alignment horizontal="right" vertical="center"/>
    </xf>
    <xf numFmtId="38" fontId="18" fillId="0" borderId="27" xfId="1" applyFont="1" applyBorder="1" applyAlignment="1">
      <alignment vertical="center" shrinkToFit="1"/>
    </xf>
    <xf numFmtId="178" fontId="22" fillId="0" borderId="66" xfId="1" applyNumberFormat="1" applyFont="1" applyBorder="1" applyAlignment="1" applyProtection="1">
      <alignment horizontal="right" vertical="center"/>
      <protection hidden="1"/>
    </xf>
    <xf numFmtId="178" fontId="22" fillId="0" borderId="65" xfId="1" applyNumberFormat="1" applyFont="1" applyBorder="1" applyAlignment="1" applyProtection="1">
      <alignment horizontal="right" vertical="center"/>
      <protection hidden="1"/>
    </xf>
    <xf numFmtId="178" fontId="22" fillId="0" borderId="67" xfId="1" applyNumberFormat="1" applyFont="1" applyBorder="1" applyAlignment="1" applyProtection="1">
      <alignment horizontal="right" vertical="center"/>
      <protection hidden="1"/>
    </xf>
    <xf numFmtId="178" fontId="22" fillId="0" borderId="68" xfId="1" applyNumberFormat="1" applyFont="1" applyBorder="1" applyAlignment="1" applyProtection="1">
      <alignment horizontal="right" vertical="center"/>
      <protection hidden="1"/>
    </xf>
    <xf numFmtId="40" fontId="22" fillId="0" borderId="69" xfId="1" applyNumberFormat="1" applyFont="1" applyBorder="1" applyProtection="1">
      <alignment vertical="center"/>
      <protection hidden="1"/>
    </xf>
    <xf numFmtId="40" fontId="22" fillId="0" borderId="70" xfId="1" applyNumberFormat="1" applyFont="1" applyBorder="1" applyProtection="1">
      <alignment vertical="center"/>
      <protection hidden="1"/>
    </xf>
    <xf numFmtId="38" fontId="18" fillId="4" borderId="46" xfId="1" applyFont="1" applyFill="1" applyBorder="1">
      <alignment vertical="center"/>
    </xf>
    <xf numFmtId="38" fontId="18" fillId="4" borderId="48" xfId="1" applyFont="1" applyFill="1" applyBorder="1" applyAlignment="1">
      <alignment vertical="center" shrinkToFit="1"/>
    </xf>
    <xf numFmtId="40" fontId="22" fillId="4" borderId="15" xfId="1" applyNumberFormat="1" applyFont="1" applyFill="1" applyBorder="1" applyProtection="1">
      <alignment vertical="center"/>
      <protection hidden="1"/>
    </xf>
    <xf numFmtId="40" fontId="22" fillId="4" borderId="35" xfId="1" applyNumberFormat="1" applyFont="1" applyFill="1" applyBorder="1" applyProtection="1">
      <alignment vertical="center"/>
      <protection hidden="1"/>
    </xf>
    <xf numFmtId="38" fontId="18" fillId="0" borderId="46" xfId="1" applyFont="1" applyBorder="1">
      <alignment vertical="center"/>
    </xf>
    <xf numFmtId="38" fontId="18" fillId="0" borderId="48" xfId="1" applyFont="1" applyBorder="1" applyAlignment="1">
      <alignment vertical="center" shrinkToFit="1"/>
    </xf>
    <xf numFmtId="40" fontId="22" fillId="0" borderId="15" xfId="1" applyNumberFormat="1" applyFont="1" applyBorder="1" applyProtection="1">
      <alignment vertical="center"/>
      <protection hidden="1"/>
    </xf>
    <xf numFmtId="40" fontId="22" fillId="0" borderId="35" xfId="1" applyNumberFormat="1" applyFont="1" applyBorder="1" applyProtection="1">
      <alignment vertical="center"/>
      <protection hidden="1"/>
    </xf>
    <xf numFmtId="38" fontId="21" fillId="6" borderId="16" xfId="1" applyFont="1" applyFill="1" applyBorder="1" applyAlignment="1">
      <alignment horizontal="right" vertical="center"/>
    </xf>
    <xf numFmtId="38" fontId="2" fillId="6" borderId="33" xfId="1" applyFont="1" applyFill="1" applyBorder="1">
      <alignment vertical="center"/>
    </xf>
    <xf numFmtId="38" fontId="18" fillId="6" borderId="46" xfId="1" applyFont="1" applyFill="1" applyBorder="1">
      <alignment vertical="center"/>
    </xf>
    <xf numFmtId="38" fontId="18" fillId="6" borderId="48" xfId="1" applyFont="1" applyFill="1" applyBorder="1" applyAlignment="1">
      <alignment vertical="center" shrinkToFit="1"/>
    </xf>
    <xf numFmtId="40" fontId="22" fillId="6" borderId="15" xfId="1" applyNumberFormat="1" applyFont="1" applyFill="1" applyBorder="1" applyProtection="1">
      <alignment vertical="center"/>
      <protection hidden="1"/>
    </xf>
    <xf numFmtId="40" fontId="22" fillId="6" borderId="35" xfId="1" applyNumberFormat="1" applyFont="1" applyFill="1" applyBorder="1" applyProtection="1">
      <alignment vertical="center"/>
      <protection hidden="1"/>
    </xf>
    <xf numFmtId="0" fontId="20" fillId="0" borderId="0" xfId="0" applyFont="1">
      <alignment vertical="center"/>
    </xf>
    <xf numFmtId="38" fontId="21" fillId="7" borderId="16" xfId="1" applyFont="1" applyFill="1" applyBorder="1" applyAlignment="1">
      <alignment horizontal="right" vertical="center"/>
    </xf>
    <xf numFmtId="38" fontId="2" fillId="7" borderId="33" xfId="1" applyFont="1" applyFill="1" applyBorder="1">
      <alignment vertical="center"/>
    </xf>
    <xf numFmtId="38" fontId="18" fillId="7" borderId="46" xfId="1" applyFont="1" applyFill="1" applyBorder="1">
      <alignment vertical="center"/>
    </xf>
    <xf numFmtId="38" fontId="18" fillId="7" borderId="48" xfId="1" applyFont="1" applyFill="1" applyBorder="1" applyAlignment="1">
      <alignment vertical="center" shrinkToFit="1"/>
    </xf>
    <xf numFmtId="40" fontId="22" fillId="7" borderId="15" xfId="1" applyNumberFormat="1" applyFont="1" applyFill="1" applyBorder="1" applyProtection="1">
      <alignment vertical="center"/>
      <protection hidden="1"/>
    </xf>
    <xf numFmtId="40" fontId="22" fillId="7" borderId="35" xfId="1" applyNumberFormat="1" applyFont="1" applyFill="1" applyBorder="1" applyProtection="1">
      <alignment vertical="center"/>
      <protection hidden="1"/>
    </xf>
    <xf numFmtId="38" fontId="18" fillId="4" borderId="54" xfId="1" applyFont="1" applyFill="1" applyBorder="1">
      <alignment vertical="center"/>
    </xf>
    <xf numFmtId="38" fontId="18" fillId="4" borderId="56" xfId="1" applyFont="1" applyFill="1" applyBorder="1" applyAlignment="1">
      <alignment vertical="center" shrinkToFit="1"/>
    </xf>
    <xf numFmtId="40" fontId="22" fillId="4" borderId="71" xfId="1" applyNumberFormat="1" applyFont="1" applyFill="1" applyBorder="1" applyProtection="1">
      <alignment vertical="center"/>
      <protection hidden="1"/>
    </xf>
    <xf numFmtId="40" fontId="22" fillId="4" borderId="72" xfId="1" applyNumberFormat="1" applyFont="1" applyFill="1" applyBorder="1" applyProtection="1">
      <alignment vertical="center"/>
      <protection hidden="1"/>
    </xf>
    <xf numFmtId="38" fontId="18" fillId="0" borderId="73" xfId="1" applyFont="1" applyBorder="1" applyAlignment="1">
      <alignment horizontal="center" vertical="center"/>
    </xf>
    <xf numFmtId="38" fontId="18" fillId="0" borderId="74" xfId="1" applyFont="1" applyBorder="1" applyAlignment="1">
      <alignment horizontal="center" vertical="center"/>
    </xf>
    <xf numFmtId="38" fontId="21" fillId="0" borderId="74" xfId="1" applyFont="1" applyBorder="1" applyAlignment="1">
      <alignment horizontal="right" vertical="center"/>
    </xf>
    <xf numFmtId="38" fontId="2" fillId="0" borderId="75" xfId="1" applyFont="1" applyBorder="1">
      <alignment vertical="center"/>
    </xf>
    <xf numFmtId="38" fontId="18" fillId="0" borderId="76" xfId="1" applyFont="1" applyBorder="1">
      <alignment vertical="center"/>
    </xf>
    <xf numFmtId="38" fontId="12" fillId="0" borderId="77" xfId="1" applyFont="1" applyBorder="1" applyAlignment="1">
      <alignment horizontal="center" vertical="center"/>
    </xf>
    <xf numFmtId="38" fontId="18" fillId="0" borderId="78" xfId="1" applyFont="1" applyBorder="1" applyAlignment="1">
      <alignment vertical="center" shrinkToFit="1"/>
    </xf>
    <xf numFmtId="178" fontId="22" fillId="0" borderId="79" xfId="1" applyNumberFormat="1" applyFont="1" applyBorder="1" applyAlignment="1" applyProtection="1">
      <alignment horizontal="right" vertical="center"/>
      <protection hidden="1"/>
    </xf>
    <xf numFmtId="178" fontId="22" fillId="0" borderId="75" xfId="1" applyNumberFormat="1" applyFont="1" applyBorder="1" applyAlignment="1" applyProtection="1">
      <alignment horizontal="right" vertical="center"/>
      <protection hidden="1"/>
    </xf>
    <xf numFmtId="178" fontId="22" fillId="0" borderId="80" xfId="1" applyNumberFormat="1" applyFont="1" applyBorder="1" applyAlignment="1" applyProtection="1">
      <alignment horizontal="right" vertical="center"/>
      <protection hidden="1"/>
    </xf>
    <xf numFmtId="178" fontId="22" fillId="0" borderId="81" xfId="1" applyNumberFormat="1" applyFont="1" applyBorder="1" applyAlignment="1" applyProtection="1">
      <alignment horizontal="right" vertical="center"/>
      <protection hidden="1"/>
    </xf>
    <xf numFmtId="40" fontId="22" fillId="0" borderId="82" xfId="1" applyNumberFormat="1" applyFont="1" applyBorder="1" applyAlignment="1" applyProtection="1">
      <alignment vertical="center"/>
      <protection hidden="1"/>
    </xf>
    <xf numFmtId="40" fontId="22" fillId="0" borderId="83" xfId="1" applyNumberFormat="1" applyFont="1" applyBorder="1" applyAlignment="1" applyProtection="1">
      <alignment vertical="center"/>
      <protection hidden="1"/>
    </xf>
    <xf numFmtId="38" fontId="18" fillId="4" borderId="63" xfId="1" applyFont="1" applyFill="1" applyBorder="1" applyAlignment="1">
      <alignment horizontal="center" vertical="center"/>
    </xf>
    <xf numFmtId="38" fontId="18" fillId="4" borderId="64" xfId="1" applyFont="1" applyFill="1" applyBorder="1" applyAlignment="1">
      <alignment horizontal="center" vertical="center"/>
    </xf>
    <xf numFmtId="38" fontId="21" fillId="4" borderId="64" xfId="1" applyFont="1" applyFill="1" applyBorder="1" applyAlignment="1">
      <alignment horizontal="right" vertical="center"/>
    </xf>
    <xf numFmtId="38" fontId="2" fillId="4" borderId="65" xfId="1" applyFont="1" applyFill="1" applyBorder="1">
      <alignment vertical="center"/>
    </xf>
    <xf numFmtId="38" fontId="18" fillId="4" borderId="24" xfId="1" applyFont="1" applyFill="1" applyBorder="1">
      <alignment vertical="center"/>
    </xf>
    <xf numFmtId="38" fontId="12" fillId="4" borderId="31" xfId="1" applyFont="1" applyFill="1" applyBorder="1" applyAlignment="1">
      <alignment horizontal="center" vertical="center"/>
    </xf>
    <xf numFmtId="38" fontId="18" fillId="4" borderId="27" xfId="1" applyFont="1" applyFill="1" applyBorder="1" applyAlignment="1">
      <alignment vertical="center" shrinkToFit="1"/>
    </xf>
    <xf numFmtId="178" fontId="22" fillId="3" borderId="66" xfId="1" applyNumberFormat="1" applyFont="1" applyFill="1" applyBorder="1" applyAlignment="1" applyProtection="1">
      <alignment horizontal="right" vertical="center"/>
      <protection hidden="1"/>
    </xf>
    <xf numFmtId="178" fontId="22" fillId="3" borderId="65" xfId="1" applyNumberFormat="1" applyFont="1" applyFill="1" applyBorder="1" applyAlignment="1" applyProtection="1">
      <alignment horizontal="right" vertical="center"/>
      <protection hidden="1"/>
    </xf>
    <xf numFmtId="178" fontId="22" fillId="3" borderId="67" xfId="1" applyNumberFormat="1" applyFont="1" applyFill="1" applyBorder="1" applyAlignment="1" applyProtection="1">
      <alignment horizontal="right" vertical="center"/>
      <protection hidden="1"/>
    </xf>
    <xf numFmtId="178" fontId="22" fillId="3" borderId="68" xfId="1" applyNumberFormat="1" applyFont="1" applyFill="1" applyBorder="1" applyAlignment="1" applyProtection="1">
      <alignment horizontal="right" vertical="center"/>
      <protection hidden="1"/>
    </xf>
    <xf numFmtId="40" fontId="22" fillId="0" borderId="49" xfId="1" applyNumberFormat="1" applyFont="1" applyBorder="1" applyAlignment="1" applyProtection="1">
      <alignment vertical="center"/>
      <protection hidden="1"/>
    </xf>
    <xf numFmtId="40" fontId="22" fillId="0" borderId="50" xfId="1" applyNumberFormat="1" applyFont="1" applyBorder="1" applyAlignment="1" applyProtection="1">
      <alignment vertical="center"/>
      <protection hidden="1"/>
    </xf>
    <xf numFmtId="38" fontId="16" fillId="0" borderId="48" xfId="1" applyFont="1" applyBorder="1" applyAlignment="1">
      <alignment vertical="center" shrinkToFit="1"/>
    </xf>
    <xf numFmtId="0" fontId="2" fillId="4" borderId="47" xfId="0" applyFont="1" applyFill="1" applyBorder="1">
      <alignment vertical="center"/>
    </xf>
    <xf numFmtId="38" fontId="21" fillId="4" borderId="16" xfId="1" applyFont="1" applyFill="1" applyBorder="1">
      <alignment vertical="center"/>
    </xf>
    <xf numFmtId="38" fontId="2" fillId="4" borderId="47" xfId="1" applyFont="1" applyFill="1" applyBorder="1">
      <alignment vertical="center"/>
    </xf>
    <xf numFmtId="38" fontId="12" fillId="4" borderId="47" xfId="1" applyFont="1" applyFill="1" applyBorder="1">
      <alignment vertical="center"/>
    </xf>
    <xf numFmtId="38" fontId="18" fillId="4" borderId="48" xfId="1" applyFont="1" applyFill="1" applyBorder="1">
      <alignment vertical="center"/>
    </xf>
    <xf numFmtId="178" fontId="22" fillId="3" borderId="47" xfId="1" applyNumberFormat="1" applyFont="1" applyFill="1" applyBorder="1" applyProtection="1">
      <alignment vertical="center"/>
      <protection hidden="1"/>
    </xf>
    <xf numFmtId="178" fontId="22" fillId="3" borderId="34" xfId="1" applyNumberFormat="1" applyFont="1" applyFill="1" applyBorder="1" applyProtection="1">
      <alignment vertical="center"/>
      <protection hidden="1"/>
    </xf>
    <xf numFmtId="178" fontId="22" fillId="3" borderId="32" xfId="1" applyNumberFormat="1" applyFont="1" applyFill="1" applyBorder="1" applyProtection="1">
      <alignment vertical="center"/>
      <protection hidden="1"/>
    </xf>
    <xf numFmtId="0" fontId="0" fillId="0" borderId="49" xfId="0" applyBorder="1" applyProtection="1">
      <alignment vertical="center"/>
      <protection hidden="1"/>
    </xf>
    <xf numFmtId="0" fontId="0" fillId="0" borderId="50" xfId="0" applyBorder="1" applyProtection="1">
      <alignment vertical="center"/>
      <protection hidden="1"/>
    </xf>
    <xf numFmtId="0" fontId="2" fillId="0" borderId="47" xfId="0" applyFont="1" applyBorder="1">
      <alignment vertical="center"/>
    </xf>
    <xf numFmtId="38" fontId="21" fillId="0" borderId="16" xfId="1" applyFont="1" applyBorder="1">
      <alignment vertical="center"/>
    </xf>
    <xf numFmtId="38" fontId="2" fillId="0" borderId="47" xfId="1" applyFont="1" applyBorder="1">
      <alignment vertical="center"/>
    </xf>
    <xf numFmtId="38" fontId="12" fillId="0" borderId="47" xfId="1" applyFont="1" applyBorder="1">
      <alignment vertical="center"/>
    </xf>
    <xf numFmtId="38" fontId="18" fillId="0" borderId="48" xfId="1" applyFont="1" applyBorder="1">
      <alignment vertical="center"/>
    </xf>
    <xf numFmtId="178" fontId="22" fillId="0" borderId="47" xfId="1" applyNumberFormat="1" applyFont="1" applyBorder="1" applyProtection="1">
      <alignment vertical="center"/>
      <protection hidden="1"/>
    </xf>
    <xf numFmtId="178" fontId="22" fillId="0" borderId="34" xfId="1" applyNumberFormat="1" applyFont="1" applyBorder="1" applyProtection="1">
      <alignment vertical="center"/>
      <protection hidden="1"/>
    </xf>
    <xf numFmtId="178" fontId="22" fillId="0" borderId="32" xfId="1" applyNumberFormat="1" applyFont="1" applyBorder="1" applyProtection="1">
      <alignment vertical="center"/>
      <protection hidden="1"/>
    </xf>
    <xf numFmtId="38" fontId="18" fillId="4" borderId="84" xfId="1" applyFont="1" applyFill="1" applyBorder="1" applyAlignment="1">
      <alignment horizontal="center" vertical="center"/>
    </xf>
    <xf numFmtId="0" fontId="2" fillId="4" borderId="85" xfId="0" applyFont="1" applyFill="1" applyBorder="1">
      <alignment vertical="center"/>
    </xf>
    <xf numFmtId="38" fontId="21" fillId="4" borderId="86" xfId="1" applyFont="1" applyFill="1" applyBorder="1">
      <alignment vertical="center"/>
    </xf>
    <xf numFmtId="38" fontId="2" fillId="4" borderId="85" xfId="1" applyFont="1" applyFill="1" applyBorder="1">
      <alignment vertical="center"/>
    </xf>
    <xf numFmtId="38" fontId="18" fillId="4" borderId="87" xfId="1" applyFont="1" applyFill="1" applyBorder="1">
      <alignment vertical="center"/>
    </xf>
    <xf numFmtId="38" fontId="12" fillId="4" borderId="85" xfId="1" applyFont="1" applyFill="1" applyBorder="1">
      <alignment vertical="center"/>
    </xf>
    <xf numFmtId="38" fontId="18" fillId="4" borderId="88" xfId="1" applyFont="1" applyFill="1" applyBorder="1">
      <alignment vertical="center"/>
    </xf>
    <xf numFmtId="178" fontId="22" fillId="3" borderId="85" xfId="1" applyNumberFormat="1" applyFont="1" applyFill="1" applyBorder="1" applyProtection="1">
      <alignment vertical="center"/>
      <protection hidden="1"/>
    </xf>
    <xf numFmtId="178" fontId="22" fillId="3" borderId="89" xfId="1" applyNumberFormat="1" applyFont="1" applyFill="1" applyBorder="1" applyProtection="1">
      <alignment vertical="center"/>
      <protection hidden="1"/>
    </xf>
    <xf numFmtId="178" fontId="22" fillId="3" borderId="90" xfId="1" applyNumberFormat="1" applyFont="1" applyFill="1" applyBorder="1" applyProtection="1">
      <alignment vertical="center"/>
      <protection hidden="1"/>
    </xf>
    <xf numFmtId="0" fontId="0" fillId="0" borderId="91" xfId="0" applyBorder="1" applyProtection="1">
      <alignment vertical="center"/>
      <protection hidden="1"/>
    </xf>
    <xf numFmtId="0" fontId="0" fillId="0" borderId="92" xfId="0" applyBorder="1" applyProtection="1">
      <alignment vertical="center"/>
      <protection hidden="1"/>
    </xf>
    <xf numFmtId="0" fontId="21" fillId="0" borderId="0" xfId="0" applyFont="1">
      <alignment vertical="center"/>
    </xf>
    <xf numFmtId="0" fontId="16" fillId="0" borderId="0" xfId="0" applyFont="1">
      <alignment vertical="center"/>
    </xf>
    <xf numFmtId="0" fontId="1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1" applyNumberFormat="1" applyFont="1" applyAlignment="1">
      <alignment vertical="center"/>
    </xf>
    <xf numFmtId="0" fontId="24" fillId="0" borderId="0" xfId="0" applyFont="1" applyAlignment="1">
      <alignment horizontal="left" vertical="center" indent="2"/>
    </xf>
    <xf numFmtId="0" fontId="23" fillId="0" borderId="0" xfId="0" applyFont="1" applyAlignment="1">
      <alignment horizontal="left" vertical="center" indent="2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 indent="3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38" fontId="29" fillId="0" borderId="0" xfId="1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38" fontId="27" fillId="0" borderId="0" xfId="1" applyFont="1" applyAlignment="1">
      <alignment horizontal="left" vertical="center"/>
    </xf>
    <xf numFmtId="0" fontId="27" fillId="0" borderId="0" xfId="1" applyNumberFormat="1" applyFont="1">
      <alignment vertical="center"/>
    </xf>
    <xf numFmtId="0" fontId="16" fillId="0" borderId="0" xfId="1" applyNumberFormat="1" applyFont="1">
      <alignment vertical="center"/>
    </xf>
    <xf numFmtId="38" fontId="27" fillId="0" borderId="0" xfId="1" applyFont="1" applyAlignment="1">
      <alignment horizontal="left" vertical="center" shrinkToFit="1"/>
    </xf>
    <xf numFmtId="38" fontId="32" fillId="0" borderId="0" xfId="1" applyFont="1" applyAlignment="1">
      <alignment horizontal="left" vertical="center"/>
    </xf>
    <xf numFmtId="38" fontId="27" fillId="0" borderId="0" xfId="1" applyFont="1">
      <alignment vertical="center"/>
    </xf>
    <xf numFmtId="38" fontId="16" fillId="0" borderId="0" xfId="1" applyFont="1">
      <alignment vertical="center"/>
    </xf>
    <xf numFmtId="0" fontId="33" fillId="0" borderId="0" xfId="1" applyNumberFormat="1" applyFont="1">
      <alignment vertical="center"/>
    </xf>
    <xf numFmtId="0" fontId="34" fillId="0" borderId="0" xfId="1" applyNumberFormat="1" applyFont="1">
      <alignment vertical="center"/>
    </xf>
    <xf numFmtId="38" fontId="33" fillId="0" borderId="0" xfId="1" applyFont="1" applyAlignment="1">
      <alignment horizontal="left" vertical="center"/>
    </xf>
    <xf numFmtId="38" fontId="29" fillId="0" borderId="0" xfId="1" applyFont="1" applyAlignment="1">
      <alignment horizontal="left" vertical="center"/>
    </xf>
    <xf numFmtId="38" fontId="32" fillId="0" borderId="0" xfId="1" applyFont="1">
      <alignment vertical="center"/>
    </xf>
    <xf numFmtId="0" fontId="32" fillId="0" borderId="0" xfId="0" applyFont="1">
      <alignment vertical="center"/>
    </xf>
    <xf numFmtId="0" fontId="35" fillId="0" borderId="0" xfId="0" applyFont="1">
      <alignment vertical="center"/>
    </xf>
    <xf numFmtId="0" fontId="10" fillId="0" borderId="0" xfId="0" applyFont="1">
      <alignment vertical="center"/>
    </xf>
    <xf numFmtId="0" fontId="34" fillId="0" borderId="0" xfId="0" applyFont="1">
      <alignment vertical="center"/>
    </xf>
    <xf numFmtId="38" fontId="24" fillId="0" borderId="0" xfId="1" applyFont="1" applyAlignment="1">
      <alignment horizontal="left"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9" fillId="0" borderId="0" xfId="0" applyFont="1" applyAlignment="1">
      <alignment horizontal="left" vertical="center" indent="1"/>
    </xf>
    <xf numFmtId="38" fontId="41" fillId="0" borderId="0" xfId="1" applyFont="1">
      <alignment vertical="center"/>
    </xf>
    <xf numFmtId="38" fontId="42" fillId="0" borderId="0" xfId="1" applyFont="1" applyAlignment="1">
      <alignment horizontal="left" vertical="center"/>
    </xf>
    <xf numFmtId="0" fontId="27" fillId="0" borderId="0" xfId="0" applyFont="1" applyAlignment="1">
      <alignment horizontal="left" vertical="center" indent="4"/>
    </xf>
    <xf numFmtId="0" fontId="28" fillId="0" borderId="93" xfId="0" applyFont="1" applyBorder="1" applyAlignment="1">
      <alignment horizontal="center" vertical="center"/>
    </xf>
    <xf numFmtId="0" fontId="28" fillId="0" borderId="94" xfId="0" applyFont="1" applyBorder="1" applyAlignment="1">
      <alignment horizontal="center" vertical="center"/>
    </xf>
    <xf numFmtId="0" fontId="28" fillId="0" borderId="95" xfId="0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top" shrinkToFit="1"/>
    </xf>
    <xf numFmtId="38" fontId="2" fillId="0" borderId="25" xfId="1" applyFont="1" applyBorder="1" applyAlignment="1">
      <alignment horizontal="center" vertical="top" shrinkToFit="1"/>
    </xf>
    <xf numFmtId="38" fontId="17" fillId="0" borderId="26" xfId="1" applyFont="1" applyBorder="1" applyAlignment="1">
      <alignment horizontal="center" vertical="top" shrinkToFit="1"/>
    </xf>
    <xf numFmtId="38" fontId="17" fillId="0" borderId="25" xfId="1" applyFont="1" applyBorder="1" applyAlignment="1">
      <alignment horizontal="center" vertical="top" shrinkToFit="1"/>
    </xf>
    <xf numFmtId="38" fontId="17" fillId="0" borderId="27" xfId="1" applyFont="1" applyBorder="1" applyAlignment="1">
      <alignment horizontal="center" vertical="top" shrinkToFit="1"/>
    </xf>
    <xf numFmtId="38" fontId="18" fillId="4" borderId="24" xfId="1" applyFont="1" applyFill="1" applyBorder="1" applyAlignment="1">
      <alignment horizontal="center" vertical="top" wrapText="1"/>
    </xf>
    <xf numFmtId="38" fontId="18" fillId="4" borderId="28" xfId="1" applyFont="1" applyFill="1" applyBorder="1" applyAlignment="1">
      <alignment horizontal="center" vertical="top" wrapText="1"/>
    </xf>
    <xf numFmtId="38" fontId="2" fillId="0" borderId="38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4" fillId="0" borderId="0" xfId="1" applyFont="1" applyAlignment="1">
      <alignment horizontal="left" vertical="center" wrapText="1"/>
    </xf>
    <xf numFmtId="38" fontId="2" fillId="0" borderId="2" xfId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7" xfId="0" applyBorder="1">
      <alignment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10" fillId="3" borderId="8" xfId="1" applyFont="1" applyFill="1" applyBorder="1" applyAlignment="1">
      <alignment horizontal="right" vertical="center" wrapText="1" shrinkToFit="1"/>
    </xf>
    <xf numFmtId="38" fontId="10" fillId="3" borderId="9" xfId="1" applyFont="1" applyFill="1" applyBorder="1" applyAlignment="1">
      <alignment horizontal="right" vertical="center" wrapText="1" shrinkToFit="1"/>
    </xf>
    <xf numFmtId="38" fontId="10" fillId="3" borderId="9" xfId="1" applyFont="1" applyFill="1" applyBorder="1" applyAlignment="1" applyProtection="1">
      <alignment horizontal="left" vertical="center" shrinkToFit="1"/>
      <protection hidden="1"/>
    </xf>
    <xf numFmtId="38" fontId="10" fillId="3" borderId="10" xfId="1" applyFont="1" applyFill="1" applyBorder="1" applyAlignment="1" applyProtection="1">
      <alignment horizontal="left" vertical="center" shrinkToFit="1"/>
      <protection hidden="1"/>
    </xf>
    <xf numFmtId="38" fontId="2" fillId="4" borderId="8" xfId="1" applyFont="1" applyFill="1" applyBorder="1" applyAlignment="1">
      <alignment horizontal="center" vertical="center" wrapText="1"/>
    </xf>
    <xf numFmtId="38" fontId="2" fillId="4" borderId="11" xfId="1" applyFont="1" applyFill="1" applyBorder="1" applyAlignment="1">
      <alignment horizontal="center" vertical="center"/>
    </xf>
    <xf numFmtId="38" fontId="15" fillId="0" borderId="18" xfId="1" applyFont="1" applyBorder="1" applyAlignment="1">
      <alignment horizontal="center" vertical="center" shrinkToFit="1"/>
    </xf>
    <xf numFmtId="38" fontId="15" fillId="0" borderId="19" xfId="1" applyFont="1" applyBorder="1" applyAlignment="1">
      <alignment horizontal="center" vertical="center" shrinkToFit="1"/>
    </xf>
    <xf numFmtId="38" fontId="15" fillId="0" borderId="20" xfId="1" applyFont="1" applyBorder="1" applyAlignment="1">
      <alignment horizontal="center" vertical="center" shrinkToFit="1"/>
    </xf>
    <xf numFmtId="38" fontId="16" fillId="0" borderId="20" xfId="1" applyFont="1" applyBorder="1" applyAlignment="1">
      <alignment horizontal="center" vertical="center" shrinkToFit="1"/>
    </xf>
    <xf numFmtId="38" fontId="16" fillId="0" borderId="21" xfId="1" applyFont="1" applyBorder="1" applyAlignment="1">
      <alignment horizontal="center" vertical="center" shrinkToFit="1"/>
    </xf>
    <xf numFmtId="38" fontId="2" fillId="4" borderId="18" xfId="1" applyFont="1" applyFill="1" applyBorder="1" applyAlignment="1">
      <alignment horizontal="center" vertical="center" wrapText="1"/>
    </xf>
    <xf numFmtId="38" fontId="2" fillId="4" borderId="22" xfId="1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157369</xdr:colOff>
      <xdr:row>2</xdr:row>
      <xdr:rowOff>198782</xdr:rowOff>
    </xdr:from>
    <xdr:to>
      <xdr:col>25</xdr:col>
      <xdr:colOff>422413</xdr:colOff>
      <xdr:row>9</xdr:row>
      <xdr:rowOff>219075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1EA58FD-8F70-4BCE-ACCA-4C894704ECD1}"/>
            </a:ext>
          </a:extLst>
        </xdr:cNvPr>
        <xdr:cNvSpPr/>
      </xdr:nvSpPr>
      <xdr:spPr>
        <a:xfrm>
          <a:off x="10482469" y="932207"/>
          <a:ext cx="2417694" cy="1725268"/>
        </a:xfrm>
        <a:prstGeom prst="roundRect">
          <a:avLst/>
        </a:prstGeom>
        <a:solidFill>
          <a:schemeClr val="bg1"/>
        </a:solidFill>
        <a:ln w="1905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協会けんぽの支部を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▼から選択してください。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1100" b="1">
            <a:solidFill>
              <a:schemeClr val="tx2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ja-JP" sz="11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保険料額表に</a:t>
          </a:r>
          <a:endParaRPr kumimoji="1" lang="en-US" altLang="ja-JP" sz="11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選択した支部の健康保険料率が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表示されます。</a:t>
          </a:r>
        </a:p>
      </xdr:txBody>
    </xdr:sp>
    <xdr:clientData/>
  </xdr:twoCellAnchor>
  <xdr:twoCellAnchor>
    <xdr:from>
      <xdr:col>24</xdr:col>
      <xdr:colOff>0</xdr:colOff>
      <xdr:row>2</xdr:row>
      <xdr:rowOff>28575</xdr:rowOff>
    </xdr:from>
    <xdr:to>
      <xdr:col>24</xdr:col>
      <xdr:colOff>485775</xdr:colOff>
      <xdr:row>3</xdr:row>
      <xdr:rowOff>19048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8D643F67-6D18-4140-87D5-29685F47CB9F}"/>
            </a:ext>
          </a:extLst>
        </xdr:cNvPr>
        <xdr:cNvCxnSpPr/>
      </xdr:nvCxnSpPr>
      <xdr:spPr>
        <a:xfrm flipH="1" flipV="1">
          <a:off x="11811000" y="762000"/>
          <a:ext cx="485775" cy="276223"/>
        </a:xfrm>
        <a:prstGeom prst="straightConnector1">
          <a:avLst/>
        </a:prstGeom>
        <a:ln w="73025">
          <a:solidFill>
            <a:srgbClr val="FF0066"/>
          </a:solidFill>
          <a:tailEnd type="arrow" w="lg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142874</xdr:colOff>
      <xdr:row>57</xdr:row>
      <xdr:rowOff>142875</xdr:rowOff>
    </xdr:from>
    <xdr:to>
      <xdr:col>21</xdr:col>
      <xdr:colOff>619124</xdr:colOff>
      <xdr:row>60</xdr:row>
      <xdr:rowOff>95250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9A47D1A-C1EC-43D7-BDAD-E436F17E340B}"/>
            </a:ext>
          </a:extLst>
        </xdr:cNvPr>
        <xdr:cNvSpPr/>
      </xdr:nvSpPr>
      <xdr:spPr>
        <a:xfrm>
          <a:off x="228599" y="14792325"/>
          <a:ext cx="9858375" cy="809625"/>
        </a:xfrm>
        <a:prstGeom prst="round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A17E5-8DF8-4746-A7B8-E54DB83876D4}">
  <dimension ref="B1:AA109"/>
  <sheetViews>
    <sheetView tabSelected="1" zoomScaleNormal="100" zoomScaleSheetLayoutView="100" workbookViewId="0">
      <selection activeCell="X2" sqref="X2"/>
    </sheetView>
  </sheetViews>
  <sheetFormatPr defaultColWidth="8.75" defaultRowHeight="14.25" x14ac:dyDescent="0.15"/>
  <cols>
    <col min="1" max="1" width="1.125" customWidth="1"/>
    <col min="2" max="2" width="3.125" hidden="1" customWidth="1"/>
    <col min="3" max="3" width="15.375" hidden="1" customWidth="1"/>
    <col min="4" max="5" width="12.5" hidden="1" customWidth="1"/>
    <col min="6" max="6" width="9.625" hidden="1" customWidth="1"/>
    <col min="7" max="7" width="4.25" hidden="1" customWidth="1"/>
    <col min="8" max="9" width="3.125" style="1" customWidth="1"/>
    <col min="10" max="10" width="12" style="170" customWidth="1"/>
    <col min="11" max="11" width="8" style="1" customWidth="1"/>
    <col min="12" max="12" width="8.75" style="171" customWidth="1"/>
    <col min="13" max="13" width="1.875" style="172" customWidth="1"/>
    <col min="14" max="14" width="8.75" style="171" customWidth="1"/>
    <col min="15" max="15" width="12.5" style="1" customWidth="1"/>
    <col min="16" max="16" width="10.625" style="1" customWidth="1"/>
    <col min="17" max="18" width="9.375" style="1" customWidth="1"/>
    <col min="19" max="19" width="12.5" style="1" customWidth="1"/>
    <col min="20" max="20" width="10.625" style="1" customWidth="1"/>
    <col min="21" max="21" width="12.5" style="1" customWidth="1"/>
    <col min="22" max="22" width="11.25" style="1" customWidth="1"/>
    <col min="23" max="23" width="3.375" customWidth="1"/>
    <col min="24" max="24" width="16.125" customWidth="1"/>
  </cols>
  <sheetData>
    <row r="1" spans="2:24" s="1" customFormat="1" ht="27.75" customHeight="1" thickTop="1" thickBot="1" x14ac:dyDescent="0.2">
      <c r="C1" s="1" t="s">
        <v>0</v>
      </c>
      <c r="H1" s="221" t="s">
        <v>1</v>
      </c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X1" s="2" t="s">
        <v>2</v>
      </c>
    </row>
    <row r="2" spans="2:24" s="1" customFormat="1" ht="30" customHeight="1" thickBot="1" x14ac:dyDescent="0.2">
      <c r="C2" s="3">
        <v>1</v>
      </c>
      <c r="D2" s="4">
        <v>2</v>
      </c>
      <c r="E2" s="5"/>
      <c r="F2" s="5"/>
      <c r="H2" s="222" t="s">
        <v>3</v>
      </c>
      <c r="I2" s="223"/>
      <c r="J2" s="223"/>
      <c r="K2" s="224"/>
      <c r="L2" s="231" t="s">
        <v>4</v>
      </c>
      <c r="M2" s="232"/>
      <c r="N2" s="233"/>
      <c r="O2" s="236" t="s">
        <v>5</v>
      </c>
      <c r="P2" s="237"/>
      <c r="Q2" s="237"/>
      <c r="R2" s="238" t="str">
        <f>"(協会けんぽ "&amp;X2&amp;")"</f>
        <v>(協会けんぽ 富山県)</v>
      </c>
      <c r="S2" s="238"/>
      <c r="T2" s="239"/>
      <c r="U2" s="240" t="s">
        <v>6</v>
      </c>
      <c r="V2" s="241"/>
      <c r="X2" s="6" t="s">
        <v>43</v>
      </c>
    </row>
    <row r="3" spans="2:24" s="1" customFormat="1" ht="22.5" customHeight="1" thickTop="1" thickBot="1" x14ac:dyDescent="0.2">
      <c r="C3" s="7" t="s">
        <v>8</v>
      </c>
      <c r="D3" s="8" t="s">
        <v>9</v>
      </c>
      <c r="E3" s="8"/>
      <c r="F3" s="8"/>
      <c r="H3" s="225"/>
      <c r="I3" s="226"/>
      <c r="J3" s="226"/>
      <c r="K3" s="227"/>
      <c r="L3" s="234"/>
      <c r="M3" s="220"/>
      <c r="N3" s="235"/>
      <c r="O3" s="242" t="s">
        <v>10</v>
      </c>
      <c r="P3" s="243"/>
      <c r="Q3" s="244" t="s">
        <v>11</v>
      </c>
      <c r="R3" s="243"/>
      <c r="S3" s="245" t="s">
        <v>12</v>
      </c>
      <c r="T3" s="246"/>
      <c r="U3" s="247" t="s">
        <v>13</v>
      </c>
      <c r="V3" s="248"/>
    </row>
    <row r="4" spans="2:24" s="1" customFormat="1" ht="17.25" customHeight="1" x14ac:dyDescent="0.15">
      <c r="C4" s="9" t="s">
        <v>14</v>
      </c>
      <c r="H4" s="225"/>
      <c r="I4" s="226"/>
      <c r="J4" s="226"/>
      <c r="K4" s="227"/>
      <c r="L4" s="234"/>
      <c r="M4" s="220"/>
      <c r="N4" s="235"/>
      <c r="O4" s="212" t="s">
        <v>15</v>
      </c>
      <c r="P4" s="213"/>
      <c r="Q4" s="214" t="s">
        <v>16</v>
      </c>
      <c r="R4" s="215"/>
      <c r="S4" s="214" t="s">
        <v>16</v>
      </c>
      <c r="T4" s="216"/>
      <c r="U4" s="217" t="s">
        <v>17</v>
      </c>
      <c r="V4" s="218"/>
    </row>
    <row r="5" spans="2:24" s="1" customFormat="1" ht="13.5" x14ac:dyDescent="0.15">
      <c r="C5" s="10"/>
      <c r="D5" s="11"/>
      <c r="E5" s="11"/>
      <c r="F5" s="11"/>
      <c r="H5" s="228"/>
      <c r="I5" s="229"/>
      <c r="J5" s="229"/>
      <c r="K5" s="230"/>
      <c r="L5" s="234"/>
      <c r="M5" s="220"/>
      <c r="N5" s="235"/>
      <c r="O5" s="12" t="s">
        <v>18</v>
      </c>
      <c r="P5" s="13" t="s">
        <v>19</v>
      </c>
      <c r="Q5" s="12" t="s">
        <v>18</v>
      </c>
      <c r="R5" s="14" t="s">
        <v>19</v>
      </c>
      <c r="S5" s="12" t="s">
        <v>18</v>
      </c>
      <c r="T5" s="13" t="s">
        <v>19</v>
      </c>
      <c r="U5" s="15" t="s">
        <v>20</v>
      </c>
      <c r="V5" s="16" t="s">
        <v>21</v>
      </c>
    </row>
    <row r="6" spans="2:24" s="1" customFormat="1" ht="20.25" customHeight="1" x14ac:dyDescent="0.15">
      <c r="B6" s="1">
        <v>1</v>
      </c>
      <c r="C6" s="17" t="s">
        <v>22</v>
      </c>
      <c r="D6" s="18">
        <v>0.10390000000000001</v>
      </c>
      <c r="E6" s="19"/>
      <c r="F6" s="19"/>
      <c r="H6" s="219" t="s">
        <v>23</v>
      </c>
      <c r="I6" s="220"/>
      <c r="J6" s="20" t="s">
        <v>24</v>
      </c>
      <c r="K6" s="13" t="s">
        <v>25</v>
      </c>
      <c r="L6" s="21" t="s">
        <v>26</v>
      </c>
      <c r="M6" s="22"/>
      <c r="N6" s="23" t="s">
        <v>27</v>
      </c>
      <c r="O6" s="24">
        <f>IF(ISERROR(VLOOKUP(X2,C6:D52,2,0)),"-",VLOOKUP(X2,C6:D52,2,0))</f>
        <v>9.6100000000000005E-2</v>
      </c>
      <c r="P6" s="25">
        <f>IF(ISERROR(O6/2),"-",O6/2)</f>
        <v>4.8050000000000002E-2</v>
      </c>
      <c r="Q6" s="26">
        <v>1.6400000000000001E-2</v>
      </c>
      <c r="R6" s="27">
        <f>IF(ISERROR(Q6/2),"-",Q6/2)</f>
        <v>8.2000000000000007E-3</v>
      </c>
      <c r="S6" s="28">
        <f>IF(ISERROR(O6+Q6),"-",O6+Q6)</f>
        <v>0.1125</v>
      </c>
      <c r="T6" s="25">
        <f>IF(ISERROR(S6/2),"-",S6/2)</f>
        <v>5.6250000000000001E-2</v>
      </c>
      <c r="U6" s="29">
        <v>0.183</v>
      </c>
      <c r="V6" s="30">
        <f>U6/2</f>
        <v>9.1499999999999998E-2</v>
      </c>
    </row>
    <row r="7" spans="2:24" s="1" customFormat="1" ht="20.25" customHeight="1" thickBot="1" x14ac:dyDescent="0.2">
      <c r="B7" s="1">
        <f t="shared" ref="B7:B52" si="0">B6+1</f>
        <v>2</v>
      </c>
      <c r="C7" s="17" t="s">
        <v>28</v>
      </c>
      <c r="D7" s="31">
        <v>0.1003</v>
      </c>
      <c r="E7" s="19"/>
      <c r="F7" s="19"/>
      <c r="H7" s="32">
        <v>1</v>
      </c>
      <c r="I7" s="33"/>
      <c r="J7" s="34">
        <v>58000</v>
      </c>
      <c r="K7" s="35">
        <f t="shared" ref="K7:K56" si="1">ROUND(J7/30,-1)</f>
        <v>1930</v>
      </c>
      <c r="L7" s="36"/>
      <c r="M7" s="37" t="s">
        <v>29</v>
      </c>
      <c r="N7" s="38">
        <v>63000</v>
      </c>
      <c r="O7" s="39">
        <f t="shared" ref="O7:O56" si="2">IF(ISERROR(J7*$O$6),"-",J7*$O$6)</f>
        <v>5573.8</v>
      </c>
      <c r="P7" s="40">
        <f t="shared" ref="P7:P56" si="3">IF(ISERROR(J7*$O$6/2),"-",J7*$O$6/2)</f>
        <v>2786.9</v>
      </c>
      <c r="Q7" s="41">
        <f t="shared" ref="Q7:R38" si="4">IF(ISERROR(S7-O7),"-",S7-O7)</f>
        <v>951.19999999999982</v>
      </c>
      <c r="R7" s="42">
        <f t="shared" si="4"/>
        <v>475.59999999999991</v>
      </c>
      <c r="S7" s="41">
        <f t="shared" ref="S7:S56" si="5">IF(ISERROR(J7*$S$6),"-",J7*$S$6)</f>
        <v>6525</v>
      </c>
      <c r="T7" s="40">
        <f t="shared" ref="T7:T56" si="6">IF(ISERROR(J7*$S$6/2),"-",J7*$S$6/2)</f>
        <v>3262.5</v>
      </c>
      <c r="U7" s="43"/>
      <c r="V7" s="44"/>
    </row>
    <row r="8" spans="2:24" s="1" customFormat="1" ht="20.25" customHeight="1" thickBot="1" x14ac:dyDescent="0.2">
      <c r="B8" s="1">
        <f t="shared" si="0"/>
        <v>3</v>
      </c>
      <c r="C8" s="17" t="s">
        <v>30</v>
      </c>
      <c r="D8" s="31">
        <v>9.9099999999999994E-2</v>
      </c>
      <c r="E8" s="19"/>
      <c r="F8" s="19"/>
      <c r="H8" s="45">
        <f t="shared" ref="H8:I23" si="7">H7+1</f>
        <v>2</v>
      </c>
      <c r="I8" s="46"/>
      <c r="J8" s="47">
        <v>68000</v>
      </c>
      <c r="K8" s="48">
        <f t="shared" si="1"/>
        <v>2270</v>
      </c>
      <c r="L8" s="49">
        <f>N7</f>
        <v>63000</v>
      </c>
      <c r="M8" s="50" t="s">
        <v>29</v>
      </c>
      <c r="N8" s="51">
        <v>73000</v>
      </c>
      <c r="O8" s="52">
        <f t="shared" si="2"/>
        <v>6534.8</v>
      </c>
      <c r="P8" s="53">
        <f t="shared" si="3"/>
        <v>3267.4</v>
      </c>
      <c r="Q8" s="54">
        <f t="shared" si="4"/>
        <v>1115.1999999999998</v>
      </c>
      <c r="R8" s="55">
        <f t="shared" si="4"/>
        <v>557.59999999999991</v>
      </c>
      <c r="S8" s="54">
        <f t="shared" si="5"/>
        <v>7650</v>
      </c>
      <c r="T8" s="53">
        <f t="shared" si="6"/>
        <v>3825</v>
      </c>
      <c r="U8" s="56"/>
      <c r="V8" s="57"/>
    </row>
    <row r="9" spans="2:24" s="1" customFormat="1" ht="20.25" customHeight="1" thickBot="1" x14ac:dyDescent="0.2">
      <c r="B9" s="1">
        <f t="shared" si="0"/>
        <v>4</v>
      </c>
      <c r="C9" s="17" t="s">
        <v>31</v>
      </c>
      <c r="D9" s="31">
        <v>0.1018</v>
      </c>
      <c r="E9" s="19"/>
      <c r="F9" s="19"/>
      <c r="H9" s="32">
        <f t="shared" si="7"/>
        <v>3</v>
      </c>
      <c r="I9" s="33"/>
      <c r="J9" s="34">
        <v>78000</v>
      </c>
      <c r="K9" s="35">
        <f t="shared" si="1"/>
        <v>2600</v>
      </c>
      <c r="L9" s="58">
        <f>N8</f>
        <v>73000</v>
      </c>
      <c r="M9" s="59" t="s">
        <v>29</v>
      </c>
      <c r="N9" s="60">
        <v>83000</v>
      </c>
      <c r="O9" s="39">
        <f t="shared" si="2"/>
        <v>7495.8</v>
      </c>
      <c r="P9" s="40">
        <f t="shared" si="3"/>
        <v>3747.9</v>
      </c>
      <c r="Q9" s="41">
        <f t="shared" si="4"/>
        <v>1279.1999999999998</v>
      </c>
      <c r="R9" s="42">
        <f t="shared" si="4"/>
        <v>639.59999999999991</v>
      </c>
      <c r="S9" s="41">
        <f t="shared" si="5"/>
        <v>8775</v>
      </c>
      <c r="T9" s="61">
        <f t="shared" si="6"/>
        <v>4387.5</v>
      </c>
      <c r="U9" s="56"/>
      <c r="V9" s="57"/>
    </row>
    <row r="10" spans="2:24" s="1" customFormat="1" ht="20.25" customHeight="1" thickBot="1" x14ac:dyDescent="0.2">
      <c r="B10" s="1">
        <f t="shared" si="0"/>
        <v>5</v>
      </c>
      <c r="C10" s="17" t="s">
        <v>32</v>
      </c>
      <c r="D10" s="31">
        <v>0.1027</v>
      </c>
      <c r="E10" s="19"/>
      <c r="F10" s="19"/>
      <c r="H10" s="62">
        <f t="shared" si="7"/>
        <v>4</v>
      </c>
      <c r="I10" s="63">
        <v>1</v>
      </c>
      <c r="J10" s="64">
        <v>88000</v>
      </c>
      <c r="K10" s="65">
        <f t="shared" si="1"/>
        <v>2930</v>
      </c>
      <c r="L10" s="66">
        <f>N9</f>
        <v>83000</v>
      </c>
      <c r="M10" s="67" t="s">
        <v>29</v>
      </c>
      <c r="N10" s="68">
        <v>93000</v>
      </c>
      <c r="O10" s="69">
        <f t="shared" si="2"/>
        <v>8456.8000000000011</v>
      </c>
      <c r="P10" s="70">
        <f t="shared" si="3"/>
        <v>4228.4000000000005</v>
      </c>
      <c r="Q10" s="71">
        <f t="shared" si="4"/>
        <v>1443.1999999999989</v>
      </c>
      <c r="R10" s="72">
        <f t="shared" si="4"/>
        <v>721.59999999999945</v>
      </c>
      <c r="S10" s="71">
        <f t="shared" si="5"/>
        <v>9900</v>
      </c>
      <c r="T10" s="73">
        <f t="shared" si="6"/>
        <v>4950</v>
      </c>
      <c r="U10" s="74">
        <f>J10*U6</f>
        <v>16104</v>
      </c>
      <c r="V10" s="75">
        <f t="shared" ref="V10:V41" si="8">U10/2</f>
        <v>8052</v>
      </c>
    </row>
    <row r="11" spans="2:24" s="1" customFormat="1" ht="20.25" customHeight="1" thickBot="1" x14ac:dyDescent="0.2">
      <c r="B11" s="1">
        <f t="shared" si="0"/>
        <v>6</v>
      </c>
      <c r="C11" s="17" t="s">
        <v>33</v>
      </c>
      <c r="D11" s="31">
        <v>9.9900000000000003E-2</v>
      </c>
      <c r="E11" s="19"/>
      <c r="F11" s="19"/>
      <c r="H11" s="76">
        <f t="shared" si="7"/>
        <v>5</v>
      </c>
      <c r="I11" s="77">
        <f t="shared" si="7"/>
        <v>2</v>
      </c>
      <c r="J11" s="78">
        <v>98000</v>
      </c>
      <c r="K11" s="79">
        <f t="shared" si="1"/>
        <v>3270</v>
      </c>
      <c r="L11" s="80">
        <f>N10</f>
        <v>93000</v>
      </c>
      <c r="M11" s="37" t="s">
        <v>29</v>
      </c>
      <c r="N11" s="81">
        <v>101000</v>
      </c>
      <c r="O11" s="82">
        <f t="shared" si="2"/>
        <v>9417.8000000000011</v>
      </c>
      <c r="P11" s="83">
        <f t="shared" si="3"/>
        <v>4708.9000000000005</v>
      </c>
      <c r="Q11" s="84">
        <f t="shared" si="4"/>
        <v>1607.1999999999989</v>
      </c>
      <c r="R11" s="85">
        <f t="shared" si="4"/>
        <v>803.59999999999945</v>
      </c>
      <c r="S11" s="84">
        <f t="shared" si="5"/>
        <v>11025</v>
      </c>
      <c r="T11" s="83">
        <f t="shared" si="6"/>
        <v>5512.5</v>
      </c>
      <c r="U11" s="86">
        <f>J11*U6</f>
        <v>17934</v>
      </c>
      <c r="V11" s="87">
        <f t="shared" si="8"/>
        <v>8967</v>
      </c>
    </row>
    <row r="12" spans="2:24" s="1" customFormat="1" ht="20.25" customHeight="1" thickBot="1" x14ac:dyDescent="0.2">
      <c r="B12" s="1">
        <f t="shared" si="0"/>
        <v>7</v>
      </c>
      <c r="C12" s="17" t="s">
        <v>34</v>
      </c>
      <c r="D12" s="31">
        <v>9.6500000000000002E-2</v>
      </c>
      <c r="E12" s="19"/>
      <c r="F12" s="19"/>
      <c r="H12" s="45">
        <f t="shared" si="7"/>
        <v>6</v>
      </c>
      <c r="I12" s="46">
        <f t="shared" si="7"/>
        <v>3</v>
      </c>
      <c r="J12" s="47">
        <v>104000</v>
      </c>
      <c r="K12" s="48">
        <f t="shared" si="1"/>
        <v>3470</v>
      </c>
      <c r="L12" s="88">
        <v>101000</v>
      </c>
      <c r="M12" s="50" t="s">
        <v>29</v>
      </c>
      <c r="N12" s="89">
        <v>107000</v>
      </c>
      <c r="O12" s="52">
        <f t="shared" si="2"/>
        <v>9994.4</v>
      </c>
      <c r="P12" s="53">
        <f t="shared" si="3"/>
        <v>4997.2</v>
      </c>
      <c r="Q12" s="54">
        <f t="shared" si="4"/>
        <v>1705.6000000000004</v>
      </c>
      <c r="R12" s="55">
        <f t="shared" si="4"/>
        <v>852.80000000000018</v>
      </c>
      <c r="S12" s="54">
        <f t="shared" si="5"/>
        <v>11700</v>
      </c>
      <c r="T12" s="53">
        <f t="shared" si="6"/>
        <v>5850</v>
      </c>
      <c r="U12" s="90">
        <f>J12*U6</f>
        <v>19032</v>
      </c>
      <c r="V12" s="91">
        <f t="shared" si="8"/>
        <v>9516</v>
      </c>
    </row>
    <row r="13" spans="2:24" s="1" customFormat="1" ht="20.25" customHeight="1" thickBot="1" x14ac:dyDescent="0.2">
      <c r="B13" s="1">
        <f t="shared" si="0"/>
        <v>8</v>
      </c>
      <c r="C13" s="17" t="s">
        <v>35</v>
      </c>
      <c r="D13" s="31">
        <v>9.7699999999999995E-2</v>
      </c>
      <c r="E13" s="19"/>
      <c r="F13" s="19"/>
      <c r="H13" s="32">
        <f t="shared" si="7"/>
        <v>7</v>
      </c>
      <c r="I13" s="33">
        <f t="shared" si="7"/>
        <v>4</v>
      </c>
      <c r="J13" s="34">
        <v>110000</v>
      </c>
      <c r="K13" s="35">
        <f t="shared" si="1"/>
        <v>3670</v>
      </c>
      <c r="L13" s="92">
        <v>107000</v>
      </c>
      <c r="M13" s="59" t="s">
        <v>29</v>
      </c>
      <c r="N13" s="93">
        <v>114000</v>
      </c>
      <c r="O13" s="39">
        <f t="shared" si="2"/>
        <v>10571</v>
      </c>
      <c r="P13" s="40">
        <f t="shared" si="3"/>
        <v>5285.5</v>
      </c>
      <c r="Q13" s="41">
        <f t="shared" si="4"/>
        <v>1804</v>
      </c>
      <c r="R13" s="42">
        <f t="shared" si="4"/>
        <v>902</v>
      </c>
      <c r="S13" s="41">
        <f t="shared" si="5"/>
        <v>12375</v>
      </c>
      <c r="T13" s="40">
        <f t="shared" si="6"/>
        <v>6187.5</v>
      </c>
      <c r="U13" s="94">
        <f>J13*U6</f>
        <v>20130</v>
      </c>
      <c r="V13" s="95">
        <f t="shared" si="8"/>
        <v>10065</v>
      </c>
    </row>
    <row r="14" spans="2:24" s="1" customFormat="1" ht="20.25" customHeight="1" thickBot="1" x14ac:dyDescent="0.2">
      <c r="B14" s="1">
        <f t="shared" si="0"/>
        <v>9</v>
      </c>
      <c r="C14" s="17" t="s">
        <v>36</v>
      </c>
      <c r="D14" s="31">
        <v>9.9000000000000005E-2</v>
      </c>
      <c r="E14" s="19"/>
      <c r="F14" s="19"/>
      <c r="H14" s="45">
        <f t="shared" si="7"/>
        <v>8</v>
      </c>
      <c r="I14" s="46">
        <f t="shared" si="7"/>
        <v>5</v>
      </c>
      <c r="J14" s="96">
        <v>118000</v>
      </c>
      <c r="K14" s="97">
        <f t="shared" si="1"/>
        <v>3930</v>
      </c>
      <c r="L14" s="98">
        <v>114000</v>
      </c>
      <c r="M14" s="50" t="s">
        <v>29</v>
      </c>
      <c r="N14" s="99">
        <v>122000</v>
      </c>
      <c r="O14" s="52">
        <f t="shared" si="2"/>
        <v>11339.800000000001</v>
      </c>
      <c r="P14" s="53">
        <f t="shared" si="3"/>
        <v>5669.9000000000005</v>
      </c>
      <c r="Q14" s="54">
        <f t="shared" si="4"/>
        <v>1935.1999999999989</v>
      </c>
      <c r="R14" s="55">
        <f t="shared" si="4"/>
        <v>967.59999999999945</v>
      </c>
      <c r="S14" s="54">
        <f t="shared" si="5"/>
        <v>13275</v>
      </c>
      <c r="T14" s="53">
        <f t="shared" si="6"/>
        <v>6637.5</v>
      </c>
      <c r="U14" s="100">
        <f>J14*U6</f>
        <v>21594</v>
      </c>
      <c r="V14" s="101">
        <f t="shared" si="8"/>
        <v>10797</v>
      </c>
    </row>
    <row r="15" spans="2:24" s="1" customFormat="1" ht="20.25" customHeight="1" thickBot="1" x14ac:dyDescent="0.2">
      <c r="B15" s="102">
        <f t="shared" si="0"/>
        <v>10</v>
      </c>
      <c r="C15" s="17" t="s">
        <v>37</v>
      </c>
      <c r="D15" s="31">
        <v>9.7299999999999998E-2</v>
      </c>
      <c r="E15" s="19"/>
      <c r="F15" s="19"/>
      <c r="H15" s="32">
        <f t="shared" si="7"/>
        <v>9</v>
      </c>
      <c r="I15" s="33">
        <f t="shared" si="7"/>
        <v>6</v>
      </c>
      <c r="J15" s="34">
        <v>126000</v>
      </c>
      <c r="K15" s="35">
        <f t="shared" si="1"/>
        <v>4200</v>
      </c>
      <c r="L15" s="92">
        <v>122000</v>
      </c>
      <c r="M15" s="59" t="s">
        <v>29</v>
      </c>
      <c r="N15" s="93">
        <v>130000</v>
      </c>
      <c r="O15" s="39">
        <f t="shared" si="2"/>
        <v>12108.6</v>
      </c>
      <c r="P15" s="40">
        <f t="shared" si="3"/>
        <v>6054.3</v>
      </c>
      <c r="Q15" s="41">
        <f t="shared" si="4"/>
        <v>2066.3999999999996</v>
      </c>
      <c r="R15" s="42">
        <f t="shared" si="4"/>
        <v>1033.1999999999998</v>
      </c>
      <c r="S15" s="41">
        <f t="shared" si="5"/>
        <v>14175</v>
      </c>
      <c r="T15" s="40">
        <f t="shared" si="6"/>
        <v>7087.5</v>
      </c>
      <c r="U15" s="94">
        <f>J15*U6</f>
        <v>23058</v>
      </c>
      <c r="V15" s="95">
        <f t="shared" si="8"/>
        <v>11529</v>
      </c>
    </row>
    <row r="16" spans="2:24" s="1" customFormat="1" ht="20.25" customHeight="1" thickBot="1" x14ac:dyDescent="0.2">
      <c r="B16" s="1">
        <f t="shared" si="0"/>
        <v>11</v>
      </c>
      <c r="C16" s="17" t="s">
        <v>38</v>
      </c>
      <c r="D16" s="31">
        <v>9.7100000000000006E-2</v>
      </c>
      <c r="E16" s="19"/>
      <c r="F16" s="19"/>
      <c r="H16" s="45">
        <f t="shared" si="7"/>
        <v>10</v>
      </c>
      <c r="I16" s="46">
        <f t="shared" si="7"/>
        <v>7</v>
      </c>
      <c r="J16" s="47">
        <v>134000</v>
      </c>
      <c r="K16" s="48">
        <f t="shared" si="1"/>
        <v>4470</v>
      </c>
      <c r="L16" s="88">
        <v>130000</v>
      </c>
      <c r="M16" s="50" t="s">
        <v>29</v>
      </c>
      <c r="N16" s="89">
        <v>138000</v>
      </c>
      <c r="O16" s="52">
        <f t="shared" si="2"/>
        <v>12877.400000000001</v>
      </c>
      <c r="P16" s="53">
        <f t="shared" si="3"/>
        <v>6438.7000000000007</v>
      </c>
      <c r="Q16" s="54">
        <f t="shared" si="4"/>
        <v>2197.5999999999985</v>
      </c>
      <c r="R16" s="55">
        <f t="shared" si="4"/>
        <v>1098.7999999999993</v>
      </c>
      <c r="S16" s="54">
        <f t="shared" si="5"/>
        <v>15075</v>
      </c>
      <c r="T16" s="53">
        <f t="shared" si="6"/>
        <v>7537.5</v>
      </c>
      <c r="U16" s="90">
        <f>J16*U6</f>
        <v>24522</v>
      </c>
      <c r="V16" s="91">
        <f t="shared" si="8"/>
        <v>12261</v>
      </c>
    </row>
    <row r="17" spans="2:22" s="1" customFormat="1" ht="20.25" customHeight="1" thickBot="1" x14ac:dyDescent="0.2">
      <c r="B17" s="1">
        <f t="shared" si="0"/>
        <v>12</v>
      </c>
      <c r="C17" s="17" t="s">
        <v>39</v>
      </c>
      <c r="D17" s="31">
        <v>9.7600000000000006E-2</v>
      </c>
      <c r="E17" s="19"/>
      <c r="F17" s="19"/>
      <c r="H17" s="32">
        <f t="shared" si="7"/>
        <v>11</v>
      </c>
      <c r="I17" s="33">
        <f t="shared" si="7"/>
        <v>8</v>
      </c>
      <c r="J17" s="34">
        <v>142000</v>
      </c>
      <c r="K17" s="35">
        <f t="shared" si="1"/>
        <v>4730</v>
      </c>
      <c r="L17" s="92">
        <v>138000</v>
      </c>
      <c r="M17" s="59" t="s">
        <v>29</v>
      </c>
      <c r="N17" s="93">
        <v>146000</v>
      </c>
      <c r="O17" s="39">
        <f t="shared" si="2"/>
        <v>13646.2</v>
      </c>
      <c r="P17" s="40">
        <f t="shared" si="3"/>
        <v>6823.1</v>
      </c>
      <c r="Q17" s="41">
        <f t="shared" si="4"/>
        <v>2328.7999999999993</v>
      </c>
      <c r="R17" s="42">
        <f t="shared" si="4"/>
        <v>1164.3999999999996</v>
      </c>
      <c r="S17" s="41">
        <f t="shared" si="5"/>
        <v>15975</v>
      </c>
      <c r="T17" s="40">
        <f t="shared" si="6"/>
        <v>7987.5</v>
      </c>
      <c r="U17" s="94">
        <f>J17*U6</f>
        <v>25986</v>
      </c>
      <c r="V17" s="95">
        <f t="shared" si="8"/>
        <v>12993</v>
      </c>
    </row>
    <row r="18" spans="2:22" s="1" customFormat="1" ht="20.25" customHeight="1" thickBot="1" x14ac:dyDescent="0.2">
      <c r="B18" s="1">
        <f t="shared" si="0"/>
        <v>13</v>
      </c>
      <c r="C18" s="17" t="s">
        <v>40</v>
      </c>
      <c r="D18" s="31">
        <v>9.8100000000000007E-2</v>
      </c>
      <c r="E18" s="19"/>
      <c r="F18" s="19"/>
      <c r="H18" s="45">
        <f t="shared" si="7"/>
        <v>12</v>
      </c>
      <c r="I18" s="46">
        <f t="shared" si="7"/>
        <v>9</v>
      </c>
      <c r="J18" s="47">
        <v>150000</v>
      </c>
      <c r="K18" s="48">
        <f t="shared" si="1"/>
        <v>5000</v>
      </c>
      <c r="L18" s="88">
        <v>146000</v>
      </c>
      <c r="M18" s="50" t="s">
        <v>29</v>
      </c>
      <c r="N18" s="89">
        <v>155000</v>
      </c>
      <c r="O18" s="52">
        <f t="shared" si="2"/>
        <v>14415</v>
      </c>
      <c r="P18" s="53">
        <f t="shared" si="3"/>
        <v>7207.5</v>
      </c>
      <c r="Q18" s="54">
        <f t="shared" si="4"/>
        <v>2460</v>
      </c>
      <c r="R18" s="55">
        <f t="shared" si="4"/>
        <v>1230</v>
      </c>
      <c r="S18" s="54">
        <f t="shared" si="5"/>
        <v>16875</v>
      </c>
      <c r="T18" s="53">
        <f t="shared" si="6"/>
        <v>8437.5</v>
      </c>
      <c r="U18" s="90">
        <f>J18*U6</f>
        <v>27450</v>
      </c>
      <c r="V18" s="91">
        <f t="shared" si="8"/>
        <v>13725</v>
      </c>
    </row>
    <row r="19" spans="2:22" s="1" customFormat="1" ht="20.25" customHeight="1" thickBot="1" x14ac:dyDescent="0.2">
      <c r="B19" s="1">
        <f t="shared" si="0"/>
        <v>14</v>
      </c>
      <c r="C19" s="17" t="s">
        <v>41</v>
      </c>
      <c r="D19" s="31">
        <v>9.8500000000000004E-2</v>
      </c>
      <c r="E19" s="19"/>
      <c r="F19" s="19"/>
      <c r="H19" s="32">
        <f t="shared" si="7"/>
        <v>13</v>
      </c>
      <c r="I19" s="33">
        <f t="shared" si="7"/>
        <v>10</v>
      </c>
      <c r="J19" s="34">
        <v>160000</v>
      </c>
      <c r="K19" s="35">
        <f t="shared" si="1"/>
        <v>5330</v>
      </c>
      <c r="L19" s="92">
        <v>155000</v>
      </c>
      <c r="M19" s="59" t="s">
        <v>29</v>
      </c>
      <c r="N19" s="93">
        <v>165000</v>
      </c>
      <c r="O19" s="39">
        <f t="shared" si="2"/>
        <v>15376</v>
      </c>
      <c r="P19" s="40">
        <f t="shared" si="3"/>
        <v>7688</v>
      </c>
      <c r="Q19" s="41">
        <f t="shared" si="4"/>
        <v>2624</v>
      </c>
      <c r="R19" s="42">
        <f t="shared" si="4"/>
        <v>1312</v>
      </c>
      <c r="S19" s="41">
        <f t="shared" si="5"/>
        <v>18000</v>
      </c>
      <c r="T19" s="40">
        <f t="shared" si="6"/>
        <v>9000</v>
      </c>
      <c r="U19" s="94">
        <f>J19*U6</f>
        <v>29280</v>
      </c>
      <c r="V19" s="95">
        <f t="shared" si="8"/>
        <v>14640</v>
      </c>
    </row>
    <row r="20" spans="2:22" s="1" customFormat="1" ht="20.25" customHeight="1" thickBot="1" x14ac:dyDescent="0.2">
      <c r="B20" s="1">
        <f t="shared" si="0"/>
        <v>15</v>
      </c>
      <c r="C20" s="17" t="s">
        <v>42</v>
      </c>
      <c r="D20" s="31">
        <v>9.5100000000000004E-2</v>
      </c>
      <c r="E20" s="19"/>
      <c r="F20" s="19"/>
      <c r="H20" s="45">
        <f t="shared" si="7"/>
        <v>14</v>
      </c>
      <c r="I20" s="46">
        <f t="shared" si="7"/>
        <v>11</v>
      </c>
      <c r="J20" s="103">
        <v>170000</v>
      </c>
      <c r="K20" s="104">
        <f t="shared" si="1"/>
        <v>5670</v>
      </c>
      <c r="L20" s="105">
        <v>165000</v>
      </c>
      <c r="M20" s="50" t="s">
        <v>29</v>
      </c>
      <c r="N20" s="106">
        <v>175000</v>
      </c>
      <c r="O20" s="52">
        <f t="shared" si="2"/>
        <v>16337</v>
      </c>
      <c r="P20" s="53">
        <f t="shared" si="3"/>
        <v>8168.5</v>
      </c>
      <c r="Q20" s="54">
        <f t="shared" si="4"/>
        <v>2788</v>
      </c>
      <c r="R20" s="55">
        <f t="shared" si="4"/>
        <v>1394</v>
      </c>
      <c r="S20" s="54">
        <f t="shared" si="5"/>
        <v>19125</v>
      </c>
      <c r="T20" s="53">
        <f t="shared" si="6"/>
        <v>9562.5</v>
      </c>
      <c r="U20" s="107">
        <f>J20*U6</f>
        <v>31110</v>
      </c>
      <c r="V20" s="108">
        <f t="shared" si="8"/>
        <v>15555</v>
      </c>
    </row>
    <row r="21" spans="2:22" s="1" customFormat="1" ht="20.25" customHeight="1" thickBot="1" x14ac:dyDescent="0.2">
      <c r="B21" s="1">
        <f t="shared" si="0"/>
        <v>16</v>
      </c>
      <c r="C21" s="17" t="s">
        <v>43</v>
      </c>
      <c r="D21" s="31">
        <v>9.6100000000000005E-2</v>
      </c>
      <c r="E21" s="19"/>
      <c r="F21" s="19"/>
      <c r="H21" s="32">
        <f t="shared" si="7"/>
        <v>15</v>
      </c>
      <c r="I21" s="33">
        <f t="shared" si="7"/>
        <v>12</v>
      </c>
      <c r="J21" s="34">
        <v>180000</v>
      </c>
      <c r="K21" s="35">
        <f t="shared" si="1"/>
        <v>6000</v>
      </c>
      <c r="L21" s="92">
        <v>175000</v>
      </c>
      <c r="M21" s="59" t="s">
        <v>29</v>
      </c>
      <c r="N21" s="93">
        <v>185000</v>
      </c>
      <c r="O21" s="39">
        <f t="shared" si="2"/>
        <v>17298</v>
      </c>
      <c r="P21" s="40">
        <f t="shared" si="3"/>
        <v>8649</v>
      </c>
      <c r="Q21" s="41">
        <f t="shared" si="4"/>
        <v>2952</v>
      </c>
      <c r="R21" s="42">
        <f t="shared" si="4"/>
        <v>1476</v>
      </c>
      <c r="S21" s="41">
        <f t="shared" si="5"/>
        <v>20250</v>
      </c>
      <c r="T21" s="40">
        <f t="shared" si="6"/>
        <v>10125</v>
      </c>
      <c r="U21" s="94">
        <f>J21*U6</f>
        <v>32940</v>
      </c>
      <c r="V21" s="95">
        <f t="shared" si="8"/>
        <v>16470</v>
      </c>
    </row>
    <row r="22" spans="2:22" s="1" customFormat="1" ht="20.25" customHeight="1" thickBot="1" x14ac:dyDescent="0.2">
      <c r="B22" s="1">
        <f t="shared" si="0"/>
        <v>17</v>
      </c>
      <c r="C22" s="17" t="s">
        <v>44</v>
      </c>
      <c r="D22" s="31">
        <v>9.8900000000000002E-2</v>
      </c>
      <c r="E22" s="19"/>
      <c r="F22" s="19"/>
      <c r="H22" s="45">
        <f t="shared" si="7"/>
        <v>16</v>
      </c>
      <c r="I22" s="46">
        <f t="shared" si="7"/>
        <v>13</v>
      </c>
      <c r="J22" s="47">
        <v>190000</v>
      </c>
      <c r="K22" s="48">
        <f t="shared" si="1"/>
        <v>6330</v>
      </c>
      <c r="L22" s="88">
        <v>185000</v>
      </c>
      <c r="M22" s="50" t="s">
        <v>29</v>
      </c>
      <c r="N22" s="89">
        <v>195000</v>
      </c>
      <c r="O22" s="52">
        <f t="shared" si="2"/>
        <v>18259</v>
      </c>
      <c r="P22" s="53">
        <f t="shared" si="3"/>
        <v>9129.5</v>
      </c>
      <c r="Q22" s="54">
        <f t="shared" si="4"/>
        <v>3116</v>
      </c>
      <c r="R22" s="55">
        <f t="shared" si="4"/>
        <v>1558</v>
      </c>
      <c r="S22" s="54">
        <f t="shared" si="5"/>
        <v>21375</v>
      </c>
      <c r="T22" s="53">
        <f t="shared" si="6"/>
        <v>10687.5</v>
      </c>
      <c r="U22" s="90">
        <f>J22*U6</f>
        <v>34770</v>
      </c>
      <c r="V22" s="91">
        <f t="shared" si="8"/>
        <v>17385</v>
      </c>
    </row>
    <row r="23" spans="2:22" s="1" customFormat="1" ht="20.25" customHeight="1" thickBot="1" x14ac:dyDescent="0.2">
      <c r="B23" s="102">
        <f t="shared" si="0"/>
        <v>18</v>
      </c>
      <c r="C23" s="17" t="s">
        <v>45</v>
      </c>
      <c r="D23" s="31">
        <v>9.9599999999999994E-2</v>
      </c>
      <c r="E23" s="19"/>
      <c r="F23" s="19"/>
      <c r="H23" s="32">
        <f t="shared" si="7"/>
        <v>17</v>
      </c>
      <c r="I23" s="33">
        <f t="shared" si="7"/>
        <v>14</v>
      </c>
      <c r="J23" s="34">
        <v>200000</v>
      </c>
      <c r="K23" s="35">
        <f t="shared" si="1"/>
        <v>6670</v>
      </c>
      <c r="L23" s="92">
        <v>195000</v>
      </c>
      <c r="M23" s="59" t="s">
        <v>29</v>
      </c>
      <c r="N23" s="93">
        <v>210000</v>
      </c>
      <c r="O23" s="39">
        <f t="shared" si="2"/>
        <v>19220</v>
      </c>
      <c r="P23" s="40">
        <f t="shared" si="3"/>
        <v>9610</v>
      </c>
      <c r="Q23" s="41">
        <f t="shared" si="4"/>
        <v>3280</v>
      </c>
      <c r="R23" s="42">
        <f t="shared" si="4"/>
        <v>1640</v>
      </c>
      <c r="S23" s="41">
        <f t="shared" si="5"/>
        <v>22500</v>
      </c>
      <c r="T23" s="40">
        <f t="shared" si="6"/>
        <v>11250</v>
      </c>
      <c r="U23" s="94">
        <f>J23*U6</f>
        <v>36600</v>
      </c>
      <c r="V23" s="95">
        <f t="shared" si="8"/>
        <v>18300</v>
      </c>
    </row>
    <row r="24" spans="2:22" s="1" customFormat="1" ht="20.25" customHeight="1" thickBot="1" x14ac:dyDescent="0.2">
      <c r="B24" s="1">
        <f t="shared" si="0"/>
        <v>19</v>
      </c>
      <c r="C24" s="17" t="s">
        <v>46</v>
      </c>
      <c r="D24" s="31">
        <v>9.6600000000000005E-2</v>
      </c>
      <c r="E24" s="19"/>
      <c r="F24" s="19"/>
      <c r="H24" s="45">
        <f t="shared" ref="H24:I39" si="9">H23+1</f>
        <v>18</v>
      </c>
      <c r="I24" s="46">
        <f t="shared" si="9"/>
        <v>15</v>
      </c>
      <c r="J24" s="47">
        <v>220000</v>
      </c>
      <c r="K24" s="48">
        <f t="shared" si="1"/>
        <v>7330</v>
      </c>
      <c r="L24" s="88">
        <v>210000</v>
      </c>
      <c r="M24" s="50" t="s">
        <v>29</v>
      </c>
      <c r="N24" s="89">
        <v>230000</v>
      </c>
      <c r="O24" s="52">
        <f t="shared" si="2"/>
        <v>21142</v>
      </c>
      <c r="P24" s="53">
        <f t="shared" si="3"/>
        <v>10571</v>
      </c>
      <c r="Q24" s="54">
        <f t="shared" si="4"/>
        <v>3608</v>
      </c>
      <c r="R24" s="55">
        <f t="shared" si="4"/>
        <v>1804</v>
      </c>
      <c r="S24" s="54">
        <f t="shared" si="5"/>
        <v>24750</v>
      </c>
      <c r="T24" s="53">
        <f t="shared" si="6"/>
        <v>12375</v>
      </c>
      <c r="U24" s="90">
        <f>J24*U6</f>
        <v>40260</v>
      </c>
      <c r="V24" s="91">
        <f t="shared" si="8"/>
        <v>20130</v>
      </c>
    </row>
    <row r="25" spans="2:22" s="1" customFormat="1" ht="20.25" customHeight="1" thickBot="1" x14ac:dyDescent="0.2">
      <c r="B25" s="102">
        <f t="shared" si="0"/>
        <v>20</v>
      </c>
      <c r="C25" s="17" t="s">
        <v>47</v>
      </c>
      <c r="D25" s="31">
        <v>9.6699999999999994E-2</v>
      </c>
      <c r="E25" s="19"/>
      <c r="F25" s="19"/>
      <c r="H25" s="32">
        <f t="shared" si="9"/>
        <v>19</v>
      </c>
      <c r="I25" s="33">
        <f t="shared" si="9"/>
        <v>16</v>
      </c>
      <c r="J25" s="34">
        <v>240000</v>
      </c>
      <c r="K25" s="35">
        <f t="shared" si="1"/>
        <v>8000</v>
      </c>
      <c r="L25" s="92">
        <v>230000</v>
      </c>
      <c r="M25" s="59" t="s">
        <v>29</v>
      </c>
      <c r="N25" s="93">
        <v>250000</v>
      </c>
      <c r="O25" s="39">
        <f t="shared" si="2"/>
        <v>23064</v>
      </c>
      <c r="P25" s="40">
        <f t="shared" si="3"/>
        <v>11532</v>
      </c>
      <c r="Q25" s="41">
        <f t="shared" si="4"/>
        <v>3936</v>
      </c>
      <c r="R25" s="42">
        <f t="shared" si="4"/>
        <v>1968</v>
      </c>
      <c r="S25" s="41">
        <f t="shared" si="5"/>
        <v>27000</v>
      </c>
      <c r="T25" s="40">
        <f t="shared" si="6"/>
        <v>13500</v>
      </c>
      <c r="U25" s="94">
        <f>J25*U6</f>
        <v>43920</v>
      </c>
      <c r="V25" s="95">
        <f t="shared" si="8"/>
        <v>21960</v>
      </c>
    </row>
    <row r="26" spans="2:22" s="1" customFormat="1" ht="20.25" customHeight="1" thickBot="1" x14ac:dyDescent="0.2">
      <c r="B26" s="1">
        <f t="shared" si="0"/>
        <v>21</v>
      </c>
      <c r="C26" s="17" t="s">
        <v>48</v>
      </c>
      <c r="D26" s="31">
        <v>9.8199999999999996E-2</v>
      </c>
      <c r="E26" s="19"/>
      <c r="F26" s="19"/>
      <c r="H26" s="45">
        <f t="shared" si="9"/>
        <v>20</v>
      </c>
      <c r="I26" s="46">
        <f t="shared" si="9"/>
        <v>17</v>
      </c>
      <c r="J26" s="47">
        <v>260000</v>
      </c>
      <c r="K26" s="48">
        <f t="shared" si="1"/>
        <v>8670</v>
      </c>
      <c r="L26" s="88">
        <v>250000</v>
      </c>
      <c r="M26" s="50" t="s">
        <v>29</v>
      </c>
      <c r="N26" s="89">
        <v>270000</v>
      </c>
      <c r="O26" s="52">
        <f t="shared" si="2"/>
        <v>24986</v>
      </c>
      <c r="P26" s="53">
        <f t="shared" si="3"/>
        <v>12493</v>
      </c>
      <c r="Q26" s="54">
        <f t="shared" si="4"/>
        <v>4264</v>
      </c>
      <c r="R26" s="55">
        <f t="shared" si="4"/>
        <v>2132</v>
      </c>
      <c r="S26" s="54">
        <f t="shared" si="5"/>
        <v>29250</v>
      </c>
      <c r="T26" s="53">
        <f t="shared" si="6"/>
        <v>14625</v>
      </c>
      <c r="U26" s="90">
        <f>J26*U6</f>
        <v>47580</v>
      </c>
      <c r="V26" s="91">
        <f t="shared" si="8"/>
        <v>23790</v>
      </c>
    </row>
    <row r="27" spans="2:22" s="1" customFormat="1" ht="20.25" customHeight="1" thickBot="1" x14ac:dyDescent="0.2">
      <c r="B27" s="1">
        <f t="shared" si="0"/>
        <v>22</v>
      </c>
      <c r="C27" s="17" t="s">
        <v>7</v>
      </c>
      <c r="D27" s="31">
        <v>9.7500000000000003E-2</v>
      </c>
      <c r="E27" s="19"/>
      <c r="F27" s="19"/>
      <c r="H27" s="32">
        <f t="shared" si="9"/>
        <v>21</v>
      </c>
      <c r="I27" s="33">
        <f t="shared" si="9"/>
        <v>18</v>
      </c>
      <c r="J27" s="34">
        <v>280000</v>
      </c>
      <c r="K27" s="35">
        <f t="shared" si="1"/>
        <v>9330</v>
      </c>
      <c r="L27" s="92">
        <v>270000</v>
      </c>
      <c r="M27" s="59" t="s">
        <v>29</v>
      </c>
      <c r="N27" s="93">
        <v>290000</v>
      </c>
      <c r="O27" s="39">
        <f t="shared" si="2"/>
        <v>26908</v>
      </c>
      <c r="P27" s="40">
        <f t="shared" si="3"/>
        <v>13454</v>
      </c>
      <c r="Q27" s="41">
        <f t="shared" si="4"/>
        <v>4592</v>
      </c>
      <c r="R27" s="42">
        <f t="shared" si="4"/>
        <v>2296</v>
      </c>
      <c r="S27" s="41">
        <f t="shared" si="5"/>
        <v>31500</v>
      </c>
      <c r="T27" s="40">
        <f t="shared" si="6"/>
        <v>15750</v>
      </c>
      <c r="U27" s="94">
        <f>J27*U6</f>
        <v>51240</v>
      </c>
      <c r="V27" s="95">
        <f t="shared" si="8"/>
        <v>25620</v>
      </c>
    </row>
    <row r="28" spans="2:22" s="1" customFormat="1" ht="20.25" customHeight="1" thickBot="1" x14ac:dyDescent="0.2">
      <c r="B28" s="1">
        <f t="shared" si="0"/>
        <v>23</v>
      </c>
      <c r="C28" s="17" t="s">
        <v>49</v>
      </c>
      <c r="D28" s="31">
        <v>9.9299999999999999E-2</v>
      </c>
      <c r="E28" s="19"/>
      <c r="F28" s="19"/>
      <c r="H28" s="45">
        <f t="shared" si="9"/>
        <v>22</v>
      </c>
      <c r="I28" s="46">
        <f t="shared" si="9"/>
        <v>19</v>
      </c>
      <c r="J28" s="47">
        <v>300000</v>
      </c>
      <c r="K28" s="48">
        <f t="shared" si="1"/>
        <v>10000</v>
      </c>
      <c r="L28" s="88">
        <v>290000</v>
      </c>
      <c r="M28" s="50" t="s">
        <v>29</v>
      </c>
      <c r="N28" s="89">
        <v>310000</v>
      </c>
      <c r="O28" s="52">
        <f t="shared" si="2"/>
        <v>28830</v>
      </c>
      <c r="P28" s="53">
        <f t="shared" si="3"/>
        <v>14415</v>
      </c>
      <c r="Q28" s="54">
        <f t="shared" si="4"/>
        <v>4920</v>
      </c>
      <c r="R28" s="55">
        <f t="shared" si="4"/>
        <v>2460</v>
      </c>
      <c r="S28" s="54">
        <f t="shared" si="5"/>
        <v>33750</v>
      </c>
      <c r="T28" s="53">
        <f t="shared" si="6"/>
        <v>16875</v>
      </c>
      <c r="U28" s="90">
        <f>J28*U6</f>
        <v>54900</v>
      </c>
      <c r="V28" s="91">
        <f t="shared" si="8"/>
        <v>27450</v>
      </c>
    </row>
    <row r="29" spans="2:22" s="1" customFormat="1" ht="20.25" customHeight="1" thickBot="1" x14ac:dyDescent="0.2">
      <c r="B29" s="1">
        <f t="shared" si="0"/>
        <v>24</v>
      </c>
      <c r="C29" s="17" t="s">
        <v>50</v>
      </c>
      <c r="D29" s="31">
        <v>9.9099999999999994E-2</v>
      </c>
      <c r="E29" s="19"/>
      <c r="F29" s="19"/>
      <c r="H29" s="32">
        <f t="shared" si="9"/>
        <v>23</v>
      </c>
      <c r="I29" s="33">
        <f t="shared" si="9"/>
        <v>20</v>
      </c>
      <c r="J29" s="34">
        <v>320000</v>
      </c>
      <c r="K29" s="35">
        <f t="shared" si="1"/>
        <v>10670</v>
      </c>
      <c r="L29" s="92">
        <v>310000</v>
      </c>
      <c r="M29" s="59" t="s">
        <v>29</v>
      </c>
      <c r="N29" s="93">
        <v>330000</v>
      </c>
      <c r="O29" s="39">
        <f t="shared" si="2"/>
        <v>30752</v>
      </c>
      <c r="P29" s="40">
        <f t="shared" si="3"/>
        <v>15376</v>
      </c>
      <c r="Q29" s="41">
        <f t="shared" si="4"/>
        <v>5248</v>
      </c>
      <c r="R29" s="42">
        <f t="shared" si="4"/>
        <v>2624</v>
      </c>
      <c r="S29" s="41">
        <f t="shared" si="5"/>
        <v>36000</v>
      </c>
      <c r="T29" s="40">
        <f t="shared" si="6"/>
        <v>18000</v>
      </c>
      <c r="U29" s="94">
        <f>J29*U6</f>
        <v>58560</v>
      </c>
      <c r="V29" s="95">
        <f t="shared" si="8"/>
        <v>29280</v>
      </c>
    </row>
    <row r="30" spans="2:22" s="1" customFormat="1" ht="20.25" customHeight="1" thickBot="1" x14ac:dyDescent="0.2">
      <c r="B30" s="1">
        <f t="shared" si="0"/>
        <v>25</v>
      </c>
      <c r="C30" s="17" t="s">
        <v>51</v>
      </c>
      <c r="D30" s="31">
        <v>9.8299999999999998E-2</v>
      </c>
      <c r="E30" s="19"/>
      <c r="F30" s="19"/>
      <c r="H30" s="45">
        <f t="shared" si="9"/>
        <v>24</v>
      </c>
      <c r="I30" s="46">
        <f t="shared" si="9"/>
        <v>21</v>
      </c>
      <c r="J30" s="47">
        <v>340000</v>
      </c>
      <c r="K30" s="48">
        <f t="shared" si="1"/>
        <v>11330</v>
      </c>
      <c r="L30" s="88">
        <v>330000</v>
      </c>
      <c r="M30" s="50" t="s">
        <v>29</v>
      </c>
      <c r="N30" s="89">
        <v>350000</v>
      </c>
      <c r="O30" s="52">
        <f t="shared" si="2"/>
        <v>32674</v>
      </c>
      <c r="P30" s="53">
        <f t="shared" si="3"/>
        <v>16337</v>
      </c>
      <c r="Q30" s="54">
        <f t="shared" si="4"/>
        <v>5576</v>
      </c>
      <c r="R30" s="55">
        <f t="shared" si="4"/>
        <v>2788</v>
      </c>
      <c r="S30" s="54">
        <f t="shared" si="5"/>
        <v>38250</v>
      </c>
      <c r="T30" s="53">
        <f t="shared" si="6"/>
        <v>19125</v>
      </c>
      <c r="U30" s="90">
        <f>J30*U6</f>
        <v>62220</v>
      </c>
      <c r="V30" s="91">
        <f t="shared" si="8"/>
        <v>31110</v>
      </c>
    </row>
    <row r="31" spans="2:22" s="1" customFormat="1" ht="20.25" customHeight="1" thickBot="1" x14ac:dyDescent="0.2">
      <c r="B31" s="1">
        <f t="shared" si="0"/>
        <v>26</v>
      </c>
      <c r="C31" s="17" t="s">
        <v>52</v>
      </c>
      <c r="D31" s="31">
        <v>9.9500000000000005E-2</v>
      </c>
      <c r="E31" s="19"/>
      <c r="F31" s="19"/>
      <c r="H31" s="32">
        <f t="shared" si="9"/>
        <v>25</v>
      </c>
      <c r="I31" s="33">
        <f t="shared" si="9"/>
        <v>22</v>
      </c>
      <c r="J31" s="34">
        <v>360000</v>
      </c>
      <c r="K31" s="35">
        <f t="shared" si="1"/>
        <v>12000</v>
      </c>
      <c r="L31" s="92">
        <v>350000</v>
      </c>
      <c r="M31" s="59" t="s">
        <v>29</v>
      </c>
      <c r="N31" s="93">
        <v>370000</v>
      </c>
      <c r="O31" s="39">
        <f t="shared" si="2"/>
        <v>34596</v>
      </c>
      <c r="P31" s="40">
        <f t="shared" si="3"/>
        <v>17298</v>
      </c>
      <c r="Q31" s="41">
        <f t="shared" si="4"/>
        <v>5904</v>
      </c>
      <c r="R31" s="42">
        <f t="shared" si="4"/>
        <v>2952</v>
      </c>
      <c r="S31" s="41">
        <f t="shared" si="5"/>
        <v>40500</v>
      </c>
      <c r="T31" s="40">
        <f t="shared" si="6"/>
        <v>20250</v>
      </c>
      <c r="U31" s="94">
        <f>J31*U6</f>
        <v>65880</v>
      </c>
      <c r="V31" s="95">
        <f t="shared" si="8"/>
        <v>32940</v>
      </c>
    </row>
    <row r="32" spans="2:22" s="1" customFormat="1" ht="20.25" customHeight="1" thickBot="1" x14ac:dyDescent="0.2">
      <c r="B32" s="1">
        <f t="shared" si="0"/>
        <v>27</v>
      </c>
      <c r="C32" s="17" t="s">
        <v>53</v>
      </c>
      <c r="D32" s="31">
        <v>0.1022</v>
      </c>
      <c r="E32" s="19"/>
      <c r="F32" s="19"/>
      <c r="H32" s="45">
        <f t="shared" si="9"/>
        <v>26</v>
      </c>
      <c r="I32" s="46">
        <f t="shared" si="9"/>
        <v>23</v>
      </c>
      <c r="J32" s="47">
        <v>380000</v>
      </c>
      <c r="K32" s="48">
        <f t="shared" si="1"/>
        <v>12670</v>
      </c>
      <c r="L32" s="88">
        <v>370000</v>
      </c>
      <c r="M32" s="50" t="s">
        <v>29</v>
      </c>
      <c r="N32" s="89">
        <v>395000</v>
      </c>
      <c r="O32" s="52">
        <f t="shared" si="2"/>
        <v>36518</v>
      </c>
      <c r="P32" s="53">
        <f t="shared" si="3"/>
        <v>18259</v>
      </c>
      <c r="Q32" s="54">
        <f t="shared" si="4"/>
        <v>6232</v>
      </c>
      <c r="R32" s="55">
        <f t="shared" si="4"/>
        <v>3116</v>
      </c>
      <c r="S32" s="54">
        <f t="shared" si="5"/>
        <v>42750</v>
      </c>
      <c r="T32" s="53">
        <f t="shared" si="6"/>
        <v>21375</v>
      </c>
      <c r="U32" s="90">
        <f>J32*U6</f>
        <v>69540</v>
      </c>
      <c r="V32" s="91">
        <f t="shared" si="8"/>
        <v>34770</v>
      </c>
    </row>
    <row r="33" spans="2:22" s="1" customFormat="1" ht="20.25" customHeight="1" thickBot="1" x14ac:dyDescent="0.2">
      <c r="B33" s="1">
        <f t="shared" si="0"/>
        <v>28</v>
      </c>
      <c r="C33" s="17" t="s">
        <v>54</v>
      </c>
      <c r="D33" s="31">
        <v>0.1013</v>
      </c>
      <c r="E33" s="19"/>
      <c r="F33" s="19"/>
      <c r="H33" s="32">
        <f t="shared" si="9"/>
        <v>27</v>
      </c>
      <c r="I33" s="33">
        <f t="shared" si="9"/>
        <v>24</v>
      </c>
      <c r="J33" s="34">
        <v>410000</v>
      </c>
      <c r="K33" s="35">
        <f t="shared" si="1"/>
        <v>13670</v>
      </c>
      <c r="L33" s="92">
        <v>395000</v>
      </c>
      <c r="M33" s="59" t="s">
        <v>29</v>
      </c>
      <c r="N33" s="93">
        <v>425000</v>
      </c>
      <c r="O33" s="39">
        <f t="shared" si="2"/>
        <v>39401</v>
      </c>
      <c r="P33" s="40">
        <f t="shared" si="3"/>
        <v>19700.5</v>
      </c>
      <c r="Q33" s="41">
        <f t="shared" si="4"/>
        <v>6724</v>
      </c>
      <c r="R33" s="42">
        <f t="shared" si="4"/>
        <v>3362</v>
      </c>
      <c r="S33" s="41">
        <f t="shared" si="5"/>
        <v>46125</v>
      </c>
      <c r="T33" s="40">
        <f t="shared" si="6"/>
        <v>23062.5</v>
      </c>
      <c r="U33" s="94">
        <f>J33*U6</f>
        <v>75030</v>
      </c>
      <c r="V33" s="95">
        <f t="shared" si="8"/>
        <v>37515</v>
      </c>
    </row>
    <row r="34" spans="2:22" s="1" customFormat="1" ht="20.25" customHeight="1" thickBot="1" x14ac:dyDescent="0.2">
      <c r="B34" s="1">
        <f t="shared" si="0"/>
        <v>29</v>
      </c>
      <c r="C34" s="17" t="s">
        <v>55</v>
      </c>
      <c r="D34" s="31">
        <v>9.9599999999999994E-2</v>
      </c>
      <c r="E34" s="19"/>
      <c r="F34" s="19"/>
      <c r="H34" s="45">
        <f t="shared" si="9"/>
        <v>28</v>
      </c>
      <c r="I34" s="46">
        <f t="shared" si="9"/>
        <v>25</v>
      </c>
      <c r="J34" s="47">
        <v>440000</v>
      </c>
      <c r="K34" s="48">
        <f t="shared" si="1"/>
        <v>14670</v>
      </c>
      <c r="L34" s="88">
        <v>425000</v>
      </c>
      <c r="M34" s="50" t="s">
        <v>29</v>
      </c>
      <c r="N34" s="89">
        <v>455000</v>
      </c>
      <c r="O34" s="52">
        <f t="shared" si="2"/>
        <v>42284</v>
      </c>
      <c r="P34" s="53">
        <f t="shared" si="3"/>
        <v>21142</v>
      </c>
      <c r="Q34" s="54">
        <f t="shared" si="4"/>
        <v>7216</v>
      </c>
      <c r="R34" s="55">
        <f t="shared" si="4"/>
        <v>3608</v>
      </c>
      <c r="S34" s="54">
        <f t="shared" si="5"/>
        <v>49500</v>
      </c>
      <c r="T34" s="53">
        <f t="shared" si="6"/>
        <v>24750</v>
      </c>
      <c r="U34" s="90">
        <f>J34*U6</f>
        <v>80520</v>
      </c>
      <c r="V34" s="91">
        <f t="shared" si="8"/>
        <v>40260</v>
      </c>
    </row>
    <row r="35" spans="2:22" s="1" customFormat="1" ht="20.25" customHeight="1" thickBot="1" x14ac:dyDescent="0.2">
      <c r="B35" s="1">
        <f t="shared" si="0"/>
        <v>30</v>
      </c>
      <c r="C35" s="17" t="s">
        <v>56</v>
      </c>
      <c r="D35" s="31">
        <v>0.1018</v>
      </c>
      <c r="E35" s="19"/>
      <c r="F35" s="19"/>
      <c r="H35" s="32">
        <f t="shared" si="9"/>
        <v>29</v>
      </c>
      <c r="I35" s="33">
        <f t="shared" si="9"/>
        <v>26</v>
      </c>
      <c r="J35" s="34">
        <v>470000</v>
      </c>
      <c r="K35" s="35">
        <f t="shared" si="1"/>
        <v>15670</v>
      </c>
      <c r="L35" s="92">
        <v>455000</v>
      </c>
      <c r="M35" s="59" t="s">
        <v>29</v>
      </c>
      <c r="N35" s="93">
        <v>485000</v>
      </c>
      <c r="O35" s="39">
        <f t="shared" si="2"/>
        <v>45167</v>
      </c>
      <c r="P35" s="40">
        <f t="shared" si="3"/>
        <v>22583.5</v>
      </c>
      <c r="Q35" s="41">
        <f t="shared" si="4"/>
        <v>7708</v>
      </c>
      <c r="R35" s="42">
        <f t="shared" si="4"/>
        <v>3854</v>
      </c>
      <c r="S35" s="41">
        <f t="shared" si="5"/>
        <v>52875</v>
      </c>
      <c r="T35" s="40">
        <f t="shared" si="6"/>
        <v>26437.5</v>
      </c>
      <c r="U35" s="94">
        <f>J35*U6</f>
        <v>86010</v>
      </c>
      <c r="V35" s="95">
        <f t="shared" si="8"/>
        <v>43005</v>
      </c>
    </row>
    <row r="36" spans="2:22" s="1" customFormat="1" ht="20.25" customHeight="1" thickBot="1" x14ac:dyDescent="0.2">
      <c r="B36" s="1">
        <f t="shared" si="0"/>
        <v>31</v>
      </c>
      <c r="C36" s="17" t="s">
        <v>57</v>
      </c>
      <c r="D36" s="31">
        <v>9.9400000000000002E-2</v>
      </c>
      <c r="E36" s="19"/>
      <c r="F36" s="19"/>
      <c r="H36" s="45">
        <f t="shared" si="9"/>
        <v>30</v>
      </c>
      <c r="I36" s="46">
        <f t="shared" si="9"/>
        <v>27</v>
      </c>
      <c r="J36" s="47">
        <v>500000</v>
      </c>
      <c r="K36" s="48">
        <f t="shared" si="1"/>
        <v>16670</v>
      </c>
      <c r="L36" s="88">
        <v>485000</v>
      </c>
      <c r="M36" s="50" t="s">
        <v>29</v>
      </c>
      <c r="N36" s="89">
        <v>515000</v>
      </c>
      <c r="O36" s="52">
        <f t="shared" si="2"/>
        <v>48050</v>
      </c>
      <c r="P36" s="53">
        <f t="shared" si="3"/>
        <v>24025</v>
      </c>
      <c r="Q36" s="54">
        <f t="shared" si="4"/>
        <v>8200</v>
      </c>
      <c r="R36" s="55">
        <f t="shared" si="4"/>
        <v>4100</v>
      </c>
      <c r="S36" s="54">
        <f t="shared" si="5"/>
        <v>56250</v>
      </c>
      <c r="T36" s="53">
        <f t="shared" si="6"/>
        <v>28125</v>
      </c>
      <c r="U36" s="90">
        <f>J36*U6</f>
        <v>91500</v>
      </c>
      <c r="V36" s="91">
        <f t="shared" si="8"/>
        <v>45750</v>
      </c>
    </row>
    <row r="37" spans="2:22" s="1" customFormat="1" ht="20.25" customHeight="1" thickBot="1" x14ac:dyDescent="0.2">
      <c r="B37" s="1">
        <f t="shared" si="0"/>
        <v>32</v>
      </c>
      <c r="C37" s="17" t="s">
        <v>58</v>
      </c>
      <c r="D37" s="31">
        <v>0.10349999999999999</v>
      </c>
      <c r="E37" s="19"/>
      <c r="F37" s="19"/>
      <c r="H37" s="32">
        <f t="shared" si="9"/>
        <v>31</v>
      </c>
      <c r="I37" s="33">
        <f t="shared" si="9"/>
        <v>28</v>
      </c>
      <c r="J37" s="34">
        <v>530000</v>
      </c>
      <c r="K37" s="35">
        <f t="shared" si="1"/>
        <v>17670</v>
      </c>
      <c r="L37" s="92">
        <v>515000</v>
      </c>
      <c r="M37" s="59" t="s">
        <v>29</v>
      </c>
      <c r="N37" s="93">
        <v>545000</v>
      </c>
      <c r="O37" s="39">
        <f t="shared" si="2"/>
        <v>50933</v>
      </c>
      <c r="P37" s="40">
        <f t="shared" si="3"/>
        <v>25466.5</v>
      </c>
      <c r="Q37" s="41">
        <f t="shared" si="4"/>
        <v>8692</v>
      </c>
      <c r="R37" s="42">
        <f t="shared" si="4"/>
        <v>4346</v>
      </c>
      <c r="S37" s="41">
        <f t="shared" si="5"/>
        <v>59625</v>
      </c>
      <c r="T37" s="40">
        <f t="shared" si="6"/>
        <v>29812.5</v>
      </c>
      <c r="U37" s="94">
        <f>J37*U6</f>
        <v>96990</v>
      </c>
      <c r="V37" s="95">
        <f t="shared" si="8"/>
        <v>48495</v>
      </c>
    </row>
    <row r="38" spans="2:22" s="1" customFormat="1" ht="20.25" customHeight="1" thickBot="1" x14ac:dyDescent="0.2">
      <c r="B38" s="1">
        <f t="shared" si="0"/>
        <v>33</v>
      </c>
      <c r="C38" s="17" t="s">
        <v>59</v>
      </c>
      <c r="D38" s="31">
        <v>0.10249999999999999</v>
      </c>
      <c r="E38" s="19"/>
      <c r="F38" s="19"/>
      <c r="H38" s="45">
        <f t="shared" si="9"/>
        <v>32</v>
      </c>
      <c r="I38" s="46">
        <f t="shared" si="9"/>
        <v>29</v>
      </c>
      <c r="J38" s="47">
        <v>560000</v>
      </c>
      <c r="K38" s="48">
        <f t="shared" si="1"/>
        <v>18670</v>
      </c>
      <c r="L38" s="88">
        <v>545000</v>
      </c>
      <c r="M38" s="50" t="s">
        <v>29</v>
      </c>
      <c r="N38" s="89">
        <v>575000</v>
      </c>
      <c r="O38" s="52">
        <f t="shared" si="2"/>
        <v>53816</v>
      </c>
      <c r="P38" s="53">
        <f t="shared" si="3"/>
        <v>26908</v>
      </c>
      <c r="Q38" s="54">
        <f t="shared" si="4"/>
        <v>9184</v>
      </c>
      <c r="R38" s="55">
        <f t="shared" si="4"/>
        <v>4592</v>
      </c>
      <c r="S38" s="54">
        <f t="shared" si="5"/>
        <v>63000</v>
      </c>
      <c r="T38" s="53">
        <f t="shared" si="6"/>
        <v>31500</v>
      </c>
      <c r="U38" s="90">
        <f>J38*U6</f>
        <v>102480</v>
      </c>
      <c r="V38" s="91">
        <f t="shared" si="8"/>
        <v>51240</v>
      </c>
    </row>
    <row r="39" spans="2:22" s="1" customFormat="1" ht="20.25" customHeight="1" thickBot="1" x14ac:dyDescent="0.2">
      <c r="B39" s="1">
        <f t="shared" si="0"/>
        <v>34</v>
      </c>
      <c r="C39" s="17" t="s">
        <v>60</v>
      </c>
      <c r="D39" s="31">
        <v>0.1009</v>
      </c>
      <c r="E39" s="19"/>
      <c r="F39" s="19"/>
      <c r="H39" s="32">
        <f t="shared" si="9"/>
        <v>33</v>
      </c>
      <c r="I39" s="33">
        <f t="shared" si="9"/>
        <v>30</v>
      </c>
      <c r="J39" s="34">
        <v>590000</v>
      </c>
      <c r="K39" s="35">
        <f t="shared" si="1"/>
        <v>19670</v>
      </c>
      <c r="L39" s="92">
        <v>575000</v>
      </c>
      <c r="M39" s="59" t="s">
        <v>29</v>
      </c>
      <c r="N39" s="93">
        <v>605000</v>
      </c>
      <c r="O39" s="39">
        <f t="shared" si="2"/>
        <v>56699</v>
      </c>
      <c r="P39" s="40">
        <f t="shared" si="3"/>
        <v>28349.5</v>
      </c>
      <c r="Q39" s="41">
        <f t="shared" ref="Q39:R56" si="10">IF(ISERROR(S39-O39),"-",S39-O39)</f>
        <v>9676</v>
      </c>
      <c r="R39" s="42">
        <f t="shared" si="10"/>
        <v>4838</v>
      </c>
      <c r="S39" s="41">
        <f t="shared" si="5"/>
        <v>66375</v>
      </c>
      <c r="T39" s="40">
        <f t="shared" si="6"/>
        <v>33187.5</v>
      </c>
      <c r="U39" s="94">
        <f>J39*U6</f>
        <v>107970</v>
      </c>
      <c r="V39" s="95">
        <f t="shared" si="8"/>
        <v>53985</v>
      </c>
    </row>
    <row r="40" spans="2:22" s="1" customFormat="1" ht="20.25" customHeight="1" thickBot="1" x14ac:dyDescent="0.2">
      <c r="B40" s="1">
        <f t="shared" si="0"/>
        <v>35</v>
      </c>
      <c r="C40" s="17" t="s">
        <v>61</v>
      </c>
      <c r="D40" s="31">
        <v>0.10150000000000001</v>
      </c>
      <c r="E40" s="19"/>
      <c r="F40" s="19"/>
      <c r="H40" s="62">
        <f t="shared" ref="H40:I55" si="11">H39+1</f>
        <v>34</v>
      </c>
      <c r="I40" s="63">
        <f t="shared" si="11"/>
        <v>31</v>
      </c>
      <c r="J40" s="64">
        <v>620000</v>
      </c>
      <c r="K40" s="65">
        <f t="shared" si="1"/>
        <v>20670</v>
      </c>
      <c r="L40" s="109">
        <v>605000</v>
      </c>
      <c r="M40" s="67" t="s">
        <v>29</v>
      </c>
      <c r="N40" s="110">
        <v>635000</v>
      </c>
      <c r="O40" s="69">
        <f t="shared" si="2"/>
        <v>59582</v>
      </c>
      <c r="P40" s="70">
        <f t="shared" si="3"/>
        <v>29791</v>
      </c>
      <c r="Q40" s="71">
        <f t="shared" si="10"/>
        <v>10168</v>
      </c>
      <c r="R40" s="72">
        <f t="shared" si="10"/>
        <v>5084</v>
      </c>
      <c r="S40" s="71">
        <f t="shared" si="5"/>
        <v>69750</v>
      </c>
      <c r="T40" s="70">
        <f t="shared" si="6"/>
        <v>34875</v>
      </c>
      <c r="U40" s="111">
        <f>J40*$U$6</f>
        <v>113460</v>
      </c>
      <c r="V40" s="112">
        <f t="shared" si="8"/>
        <v>56730</v>
      </c>
    </row>
    <row r="41" spans="2:22" s="1" customFormat="1" ht="20.25" customHeight="1" thickTop="1" thickBot="1" x14ac:dyDescent="0.2">
      <c r="B41" s="1">
        <f t="shared" si="0"/>
        <v>36</v>
      </c>
      <c r="C41" s="17" t="s">
        <v>62</v>
      </c>
      <c r="D41" s="31">
        <v>0.1043</v>
      </c>
      <c r="E41" s="19"/>
      <c r="F41" s="19"/>
      <c r="H41" s="113">
        <f t="shared" si="11"/>
        <v>35</v>
      </c>
      <c r="I41" s="114">
        <f t="shared" si="11"/>
        <v>32</v>
      </c>
      <c r="J41" s="115">
        <v>650000</v>
      </c>
      <c r="K41" s="116">
        <f t="shared" si="1"/>
        <v>21670</v>
      </c>
      <c r="L41" s="117">
        <f t="shared" ref="L41:L56" si="12">N40</f>
        <v>635000</v>
      </c>
      <c r="M41" s="118" t="s">
        <v>29</v>
      </c>
      <c r="N41" s="119">
        <v>665000</v>
      </c>
      <c r="O41" s="120">
        <f t="shared" si="2"/>
        <v>62465</v>
      </c>
      <c r="P41" s="121">
        <f t="shared" si="3"/>
        <v>31232.5</v>
      </c>
      <c r="Q41" s="122">
        <f t="shared" si="10"/>
        <v>10660</v>
      </c>
      <c r="R41" s="123">
        <f t="shared" si="10"/>
        <v>5330</v>
      </c>
      <c r="S41" s="122">
        <f t="shared" si="5"/>
        <v>73125</v>
      </c>
      <c r="T41" s="121">
        <f t="shared" si="6"/>
        <v>36562.5</v>
      </c>
      <c r="U41" s="124">
        <f>J41*$U$6</f>
        <v>118950</v>
      </c>
      <c r="V41" s="125">
        <f t="shared" si="8"/>
        <v>59475</v>
      </c>
    </row>
    <row r="42" spans="2:22" s="1" customFormat="1" ht="20.25" customHeight="1" thickBot="1" x14ac:dyDescent="0.2">
      <c r="B42" s="1">
        <f t="shared" si="0"/>
        <v>37</v>
      </c>
      <c r="C42" s="17" t="s">
        <v>63</v>
      </c>
      <c r="D42" s="31">
        <v>0.10340000000000001</v>
      </c>
      <c r="E42" s="19"/>
      <c r="F42" s="19"/>
      <c r="H42" s="126">
        <f t="shared" si="11"/>
        <v>36</v>
      </c>
      <c r="I42" s="127"/>
      <c r="J42" s="128">
        <v>680000</v>
      </c>
      <c r="K42" s="129">
        <f t="shared" si="1"/>
        <v>22670</v>
      </c>
      <c r="L42" s="130">
        <f t="shared" si="12"/>
        <v>665000</v>
      </c>
      <c r="M42" s="131" t="s">
        <v>29</v>
      </c>
      <c r="N42" s="132">
        <v>695000</v>
      </c>
      <c r="O42" s="133">
        <f t="shared" si="2"/>
        <v>65348</v>
      </c>
      <c r="P42" s="134">
        <f t="shared" si="3"/>
        <v>32674</v>
      </c>
      <c r="Q42" s="135">
        <f t="shared" si="10"/>
        <v>11152</v>
      </c>
      <c r="R42" s="136">
        <f t="shared" si="10"/>
        <v>5576</v>
      </c>
      <c r="S42" s="135">
        <f t="shared" si="5"/>
        <v>76500</v>
      </c>
      <c r="T42" s="134">
        <f t="shared" si="6"/>
        <v>38250</v>
      </c>
      <c r="U42" s="137"/>
      <c r="V42" s="138"/>
    </row>
    <row r="43" spans="2:22" s="1" customFormat="1" ht="20.25" customHeight="1" thickBot="1" x14ac:dyDescent="0.2">
      <c r="B43" s="1">
        <f t="shared" si="0"/>
        <v>38</v>
      </c>
      <c r="C43" s="17" t="s">
        <v>64</v>
      </c>
      <c r="D43" s="31">
        <v>0.1026</v>
      </c>
      <c r="E43" s="19"/>
      <c r="F43" s="19"/>
      <c r="H43" s="32">
        <f t="shared" si="11"/>
        <v>37</v>
      </c>
      <c r="I43" s="33"/>
      <c r="J43" s="34">
        <v>710000</v>
      </c>
      <c r="K43" s="35">
        <f t="shared" si="1"/>
        <v>23670</v>
      </c>
      <c r="L43" s="92">
        <f t="shared" si="12"/>
        <v>695000</v>
      </c>
      <c r="M43" s="59" t="s">
        <v>29</v>
      </c>
      <c r="N43" s="93">
        <v>730000</v>
      </c>
      <c r="O43" s="39">
        <f t="shared" si="2"/>
        <v>68231</v>
      </c>
      <c r="P43" s="40">
        <f t="shared" si="3"/>
        <v>34115.5</v>
      </c>
      <c r="Q43" s="41">
        <f t="shared" si="10"/>
        <v>11644</v>
      </c>
      <c r="R43" s="42">
        <f t="shared" si="10"/>
        <v>5822</v>
      </c>
      <c r="S43" s="41">
        <f t="shared" si="5"/>
        <v>79875</v>
      </c>
      <c r="T43" s="40">
        <f t="shared" si="6"/>
        <v>39937.5</v>
      </c>
      <c r="U43" s="137"/>
      <c r="V43" s="138"/>
    </row>
    <row r="44" spans="2:22" s="1" customFormat="1" ht="20.25" customHeight="1" thickBot="1" x14ac:dyDescent="0.2">
      <c r="B44" s="1">
        <f t="shared" si="0"/>
        <v>39</v>
      </c>
      <c r="C44" s="17" t="s">
        <v>65</v>
      </c>
      <c r="D44" s="31">
        <v>0.10299999999999999</v>
      </c>
      <c r="E44" s="19"/>
      <c r="F44" s="19"/>
      <c r="H44" s="45">
        <f t="shared" si="11"/>
        <v>38</v>
      </c>
      <c r="I44" s="46"/>
      <c r="J44" s="47">
        <v>750000</v>
      </c>
      <c r="K44" s="48">
        <f t="shared" si="1"/>
        <v>25000</v>
      </c>
      <c r="L44" s="88">
        <f t="shared" si="12"/>
        <v>730000</v>
      </c>
      <c r="M44" s="50" t="s">
        <v>29</v>
      </c>
      <c r="N44" s="89">
        <v>770000</v>
      </c>
      <c r="O44" s="52">
        <f t="shared" si="2"/>
        <v>72075</v>
      </c>
      <c r="P44" s="53">
        <f t="shared" si="3"/>
        <v>36037.5</v>
      </c>
      <c r="Q44" s="54">
        <f t="shared" si="10"/>
        <v>12300</v>
      </c>
      <c r="R44" s="55">
        <f t="shared" si="10"/>
        <v>6150</v>
      </c>
      <c r="S44" s="54">
        <f t="shared" si="5"/>
        <v>84375</v>
      </c>
      <c r="T44" s="53">
        <f t="shared" si="6"/>
        <v>42187.5</v>
      </c>
      <c r="U44" s="137"/>
      <c r="V44" s="138"/>
    </row>
    <row r="45" spans="2:22" s="1" customFormat="1" ht="20.25" customHeight="1" thickBot="1" x14ac:dyDescent="0.2">
      <c r="B45" s="1">
        <f t="shared" si="0"/>
        <v>40</v>
      </c>
      <c r="C45" s="17" t="s">
        <v>66</v>
      </c>
      <c r="D45" s="31">
        <v>0.1021</v>
      </c>
      <c r="E45" s="19"/>
      <c r="F45" s="19"/>
      <c r="H45" s="32">
        <f t="shared" si="11"/>
        <v>39</v>
      </c>
      <c r="I45" s="33"/>
      <c r="J45" s="34">
        <v>790000</v>
      </c>
      <c r="K45" s="35">
        <f t="shared" si="1"/>
        <v>26330</v>
      </c>
      <c r="L45" s="92">
        <f t="shared" si="12"/>
        <v>770000</v>
      </c>
      <c r="M45" s="59" t="s">
        <v>29</v>
      </c>
      <c r="N45" s="93">
        <v>810000</v>
      </c>
      <c r="O45" s="39">
        <f t="shared" si="2"/>
        <v>75919</v>
      </c>
      <c r="P45" s="40">
        <f t="shared" si="3"/>
        <v>37959.5</v>
      </c>
      <c r="Q45" s="41">
        <f t="shared" si="10"/>
        <v>12956</v>
      </c>
      <c r="R45" s="42">
        <f t="shared" si="10"/>
        <v>6478</v>
      </c>
      <c r="S45" s="41">
        <f t="shared" si="5"/>
        <v>88875</v>
      </c>
      <c r="T45" s="40">
        <f t="shared" si="6"/>
        <v>44437.5</v>
      </c>
      <c r="U45" s="137"/>
      <c r="V45" s="138"/>
    </row>
    <row r="46" spans="2:22" s="1" customFormat="1" ht="20.25" customHeight="1" thickBot="1" x14ac:dyDescent="0.2">
      <c r="B46" s="1">
        <f t="shared" si="0"/>
        <v>41</v>
      </c>
      <c r="C46" s="17" t="s">
        <v>67</v>
      </c>
      <c r="D46" s="31">
        <v>0.11</v>
      </c>
      <c r="E46" s="19"/>
      <c r="F46" s="19"/>
      <c r="H46" s="45">
        <f t="shared" si="11"/>
        <v>40</v>
      </c>
      <c r="I46" s="46"/>
      <c r="J46" s="47">
        <v>830000</v>
      </c>
      <c r="K46" s="48">
        <f t="shared" si="1"/>
        <v>27670</v>
      </c>
      <c r="L46" s="88">
        <f t="shared" si="12"/>
        <v>810000</v>
      </c>
      <c r="M46" s="50" t="s">
        <v>29</v>
      </c>
      <c r="N46" s="89">
        <v>855000</v>
      </c>
      <c r="O46" s="52">
        <f t="shared" si="2"/>
        <v>79763</v>
      </c>
      <c r="P46" s="53">
        <f t="shared" si="3"/>
        <v>39881.5</v>
      </c>
      <c r="Q46" s="54">
        <f t="shared" si="10"/>
        <v>13612</v>
      </c>
      <c r="R46" s="55">
        <f t="shared" si="10"/>
        <v>6806</v>
      </c>
      <c r="S46" s="54">
        <f t="shared" si="5"/>
        <v>93375</v>
      </c>
      <c r="T46" s="53">
        <f t="shared" si="6"/>
        <v>46687.5</v>
      </c>
      <c r="U46" s="137"/>
      <c r="V46" s="138"/>
    </row>
    <row r="47" spans="2:22" s="1" customFormat="1" ht="20.25" customHeight="1" thickBot="1" x14ac:dyDescent="0.2">
      <c r="B47" s="1">
        <f t="shared" si="0"/>
        <v>42</v>
      </c>
      <c r="C47" s="17" t="s">
        <v>68</v>
      </c>
      <c r="D47" s="31">
        <v>0.1047</v>
      </c>
      <c r="E47" s="19"/>
      <c r="F47" s="19"/>
      <c r="H47" s="32">
        <f t="shared" si="11"/>
        <v>41</v>
      </c>
      <c r="I47" s="33"/>
      <c r="J47" s="34">
        <v>880000</v>
      </c>
      <c r="K47" s="35">
        <f t="shared" si="1"/>
        <v>29330</v>
      </c>
      <c r="L47" s="92">
        <f t="shared" si="12"/>
        <v>855000</v>
      </c>
      <c r="M47" s="59" t="s">
        <v>29</v>
      </c>
      <c r="N47" s="93">
        <v>905000</v>
      </c>
      <c r="O47" s="39">
        <f t="shared" si="2"/>
        <v>84568</v>
      </c>
      <c r="P47" s="40">
        <f t="shared" si="3"/>
        <v>42284</v>
      </c>
      <c r="Q47" s="41">
        <f t="shared" si="10"/>
        <v>14432</v>
      </c>
      <c r="R47" s="42">
        <f t="shared" si="10"/>
        <v>7216</v>
      </c>
      <c r="S47" s="41">
        <f t="shared" si="5"/>
        <v>99000</v>
      </c>
      <c r="T47" s="40">
        <f t="shared" si="6"/>
        <v>49500</v>
      </c>
      <c r="U47" s="137"/>
      <c r="V47" s="138"/>
    </row>
    <row r="48" spans="2:22" s="1" customFormat="1" ht="20.25" customHeight="1" thickBot="1" x14ac:dyDescent="0.2">
      <c r="B48" s="1">
        <f t="shared" si="0"/>
        <v>43</v>
      </c>
      <c r="C48" s="17" t="s">
        <v>69</v>
      </c>
      <c r="D48" s="31">
        <v>0.1045</v>
      </c>
      <c r="E48" s="19"/>
      <c r="F48" s="19"/>
      <c r="H48" s="45">
        <f t="shared" si="11"/>
        <v>42</v>
      </c>
      <c r="I48" s="46"/>
      <c r="J48" s="47">
        <v>930000</v>
      </c>
      <c r="K48" s="48">
        <f t="shared" si="1"/>
        <v>31000</v>
      </c>
      <c r="L48" s="88">
        <f t="shared" si="12"/>
        <v>905000</v>
      </c>
      <c r="M48" s="50" t="s">
        <v>29</v>
      </c>
      <c r="N48" s="89">
        <v>955000</v>
      </c>
      <c r="O48" s="52">
        <f t="shared" si="2"/>
        <v>89373</v>
      </c>
      <c r="P48" s="53">
        <f t="shared" si="3"/>
        <v>44686.5</v>
      </c>
      <c r="Q48" s="54">
        <f t="shared" si="10"/>
        <v>15252</v>
      </c>
      <c r="R48" s="55">
        <f t="shared" si="10"/>
        <v>7626</v>
      </c>
      <c r="S48" s="54">
        <f t="shared" si="5"/>
        <v>104625</v>
      </c>
      <c r="T48" s="53">
        <f t="shared" si="6"/>
        <v>52312.5</v>
      </c>
      <c r="U48" s="137"/>
      <c r="V48" s="138"/>
    </row>
    <row r="49" spans="2:22" s="1" customFormat="1" ht="20.25" customHeight="1" thickBot="1" x14ac:dyDescent="0.2">
      <c r="B49" s="1">
        <f t="shared" si="0"/>
        <v>44</v>
      </c>
      <c r="C49" s="17" t="s">
        <v>70</v>
      </c>
      <c r="D49" s="31">
        <v>0.1052</v>
      </c>
      <c r="E49" s="19"/>
      <c r="F49" s="19"/>
      <c r="H49" s="32">
        <f t="shared" si="11"/>
        <v>43</v>
      </c>
      <c r="I49" s="33"/>
      <c r="J49" s="34">
        <v>980000</v>
      </c>
      <c r="K49" s="35">
        <f t="shared" si="1"/>
        <v>32670</v>
      </c>
      <c r="L49" s="92">
        <f t="shared" si="12"/>
        <v>955000</v>
      </c>
      <c r="M49" s="59" t="s">
        <v>29</v>
      </c>
      <c r="N49" s="93">
        <v>1005000</v>
      </c>
      <c r="O49" s="39">
        <f t="shared" si="2"/>
        <v>94178</v>
      </c>
      <c r="P49" s="40">
        <f t="shared" si="3"/>
        <v>47089</v>
      </c>
      <c r="Q49" s="41">
        <f t="shared" si="10"/>
        <v>16072</v>
      </c>
      <c r="R49" s="42">
        <f t="shared" si="10"/>
        <v>8036</v>
      </c>
      <c r="S49" s="41">
        <f t="shared" si="5"/>
        <v>110250</v>
      </c>
      <c r="T49" s="40">
        <f t="shared" si="6"/>
        <v>55125</v>
      </c>
      <c r="U49" s="137"/>
      <c r="V49" s="138"/>
    </row>
    <row r="50" spans="2:22" s="1" customFormat="1" ht="20.25" customHeight="1" thickBot="1" x14ac:dyDescent="0.2">
      <c r="B50" s="1">
        <f t="shared" si="0"/>
        <v>45</v>
      </c>
      <c r="C50" s="17" t="s">
        <v>71</v>
      </c>
      <c r="D50" s="31">
        <v>0.1014</v>
      </c>
      <c r="E50" s="19"/>
      <c r="F50" s="19"/>
      <c r="H50" s="45">
        <f t="shared" si="11"/>
        <v>44</v>
      </c>
      <c r="I50" s="46"/>
      <c r="J50" s="47">
        <v>1030000</v>
      </c>
      <c r="K50" s="48">
        <f t="shared" si="1"/>
        <v>34330</v>
      </c>
      <c r="L50" s="88">
        <f t="shared" si="12"/>
        <v>1005000</v>
      </c>
      <c r="M50" s="50" t="s">
        <v>29</v>
      </c>
      <c r="N50" s="89">
        <v>1055000</v>
      </c>
      <c r="O50" s="52">
        <f t="shared" si="2"/>
        <v>98983</v>
      </c>
      <c r="P50" s="53">
        <f t="shared" si="3"/>
        <v>49491.5</v>
      </c>
      <c r="Q50" s="54">
        <f t="shared" si="10"/>
        <v>16892</v>
      </c>
      <c r="R50" s="55">
        <f t="shared" si="10"/>
        <v>8446</v>
      </c>
      <c r="S50" s="54">
        <f t="shared" si="5"/>
        <v>115875</v>
      </c>
      <c r="T50" s="53">
        <f t="shared" si="6"/>
        <v>57937.5</v>
      </c>
      <c r="U50" s="137"/>
      <c r="V50" s="138"/>
    </row>
    <row r="51" spans="2:22" s="1" customFormat="1" ht="20.25" customHeight="1" thickBot="1" x14ac:dyDescent="0.2">
      <c r="B51" s="1">
        <f t="shared" si="0"/>
        <v>46</v>
      </c>
      <c r="C51" s="17" t="s">
        <v>72</v>
      </c>
      <c r="D51" s="31">
        <v>0.1065</v>
      </c>
      <c r="E51" s="19"/>
      <c r="F51" s="19"/>
      <c r="H51" s="32">
        <f t="shared" si="11"/>
        <v>45</v>
      </c>
      <c r="I51" s="33"/>
      <c r="J51" s="34">
        <v>1090000</v>
      </c>
      <c r="K51" s="35">
        <f t="shared" si="1"/>
        <v>36330</v>
      </c>
      <c r="L51" s="92">
        <f t="shared" si="12"/>
        <v>1055000</v>
      </c>
      <c r="M51" s="59" t="s">
        <v>29</v>
      </c>
      <c r="N51" s="93">
        <v>1115000</v>
      </c>
      <c r="O51" s="39">
        <f t="shared" si="2"/>
        <v>104749</v>
      </c>
      <c r="P51" s="40">
        <f t="shared" si="3"/>
        <v>52374.5</v>
      </c>
      <c r="Q51" s="41">
        <f t="shared" si="10"/>
        <v>17876</v>
      </c>
      <c r="R51" s="42">
        <f t="shared" si="10"/>
        <v>8938</v>
      </c>
      <c r="S51" s="41">
        <f t="shared" si="5"/>
        <v>122625</v>
      </c>
      <c r="T51" s="40">
        <f t="shared" si="6"/>
        <v>61312.5</v>
      </c>
      <c r="U51" s="137"/>
      <c r="V51" s="138"/>
    </row>
    <row r="52" spans="2:22" s="1" customFormat="1" ht="20.25" customHeight="1" thickBot="1" x14ac:dyDescent="0.2">
      <c r="B52" s="1">
        <f t="shared" si="0"/>
        <v>47</v>
      </c>
      <c r="C52" s="17" t="s">
        <v>73</v>
      </c>
      <c r="D52" s="31">
        <v>0.1009</v>
      </c>
      <c r="E52" s="19"/>
      <c r="F52" s="19"/>
      <c r="H52" s="45">
        <f t="shared" si="11"/>
        <v>46</v>
      </c>
      <c r="I52" s="46"/>
      <c r="J52" s="47">
        <v>1150000</v>
      </c>
      <c r="K52" s="48">
        <f t="shared" si="1"/>
        <v>38330</v>
      </c>
      <c r="L52" s="88">
        <f t="shared" si="12"/>
        <v>1115000</v>
      </c>
      <c r="M52" s="50" t="s">
        <v>29</v>
      </c>
      <c r="N52" s="89">
        <v>1175000</v>
      </c>
      <c r="O52" s="52">
        <f t="shared" si="2"/>
        <v>110515</v>
      </c>
      <c r="P52" s="53">
        <f t="shared" si="3"/>
        <v>55257.5</v>
      </c>
      <c r="Q52" s="54">
        <f t="shared" si="10"/>
        <v>18860</v>
      </c>
      <c r="R52" s="55">
        <f t="shared" si="10"/>
        <v>9430</v>
      </c>
      <c r="S52" s="54">
        <f t="shared" si="5"/>
        <v>129375</v>
      </c>
      <c r="T52" s="53">
        <f t="shared" si="6"/>
        <v>64687.5</v>
      </c>
      <c r="U52" s="137"/>
      <c r="V52" s="138"/>
    </row>
    <row r="53" spans="2:22" s="1" customFormat="1" ht="20.25" customHeight="1" x14ac:dyDescent="0.15">
      <c r="D53" s="18">
        <v>9.9699999999999997E-2</v>
      </c>
      <c r="H53" s="32">
        <f t="shared" si="11"/>
        <v>47</v>
      </c>
      <c r="I53" s="33"/>
      <c r="J53" s="34">
        <v>1210000</v>
      </c>
      <c r="K53" s="35">
        <f t="shared" si="1"/>
        <v>40330</v>
      </c>
      <c r="L53" s="92">
        <f t="shared" si="12"/>
        <v>1175000</v>
      </c>
      <c r="M53" s="59" t="s">
        <v>29</v>
      </c>
      <c r="N53" s="139">
        <v>1235000</v>
      </c>
      <c r="O53" s="39">
        <f t="shared" si="2"/>
        <v>116281</v>
      </c>
      <c r="P53" s="40">
        <f t="shared" si="3"/>
        <v>58140.5</v>
      </c>
      <c r="Q53" s="41">
        <f t="shared" si="10"/>
        <v>19844</v>
      </c>
      <c r="R53" s="42">
        <f t="shared" si="10"/>
        <v>9922</v>
      </c>
      <c r="S53" s="41">
        <f t="shared" si="5"/>
        <v>136125</v>
      </c>
      <c r="T53" s="40">
        <f t="shared" si="6"/>
        <v>68062.5</v>
      </c>
      <c r="U53" s="137"/>
      <c r="V53" s="138"/>
    </row>
    <row r="54" spans="2:22" ht="20.25" customHeight="1" x14ac:dyDescent="0.15">
      <c r="H54" s="45">
        <f t="shared" si="11"/>
        <v>48</v>
      </c>
      <c r="I54" s="140"/>
      <c r="J54" s="141">
        <v>1270000</v>
      </c>
      <c r="K54" s="142">
        <f t="shared" si="1"/>
        <v>42330</v>
      </c>
      <c r="L54" s="88">
        <f t="shared" si="12"/>
        <v>1235000</v>
      </c>
      <c r="M54" s="143" t="s">
        <v>29</v>
      </c>
      <c r="N54" s="144">
        <v>1295000</v>
      </c>
      <c r="O54" s="145">
        <f t="shared" si="2"/>
        <v>122047</v>
      </c>
      <c r="P54" s="146">
        <f t="shared" si="3"/>
        <v>61023.5</v>
      </c>
      <c r="Q54" s="147">
        <f t="shared" si="10"/>
        <v>20828</v>
      </c>
      <c r="R54" s="145">
        <f t="shared" si="10"/>
        <v>10414</v>
      </c>
      <c r="S54" s="147">
        <f t="shared" si="5"/>
        <v>142875</v>
      </c>
      <c r="T54" s="145">
        <f t="shared" si="6"/>
        <v>71437.5</v>
      </c>
      <c r="U54" s="148"/>
      <c r="V54" s="149"/>
    </row>
    <row r="55" spans="2:22" ht="20.25" customHeight="1" x14ac:dyDescent="0.15">
      <c r="H55" s="32">
        <f t="shared" si="11"/>
        <v>49</v>
      </c>
      <c r="I55" s="150"/>
      <c r="J55" s="151">
        <v>1330000</v>
      </c>
      <c r="K55" s="152">
        <f t="shared" si="1"/>
        <v>44330</v>
      </c>
      <c r="L55" s="92">
        <f t="shared" si="12"/>
        <v>1295000</v>
      </c>
      <c r="M55" s="153" t="s">
        <v>29</v>
      </c>
      <c r="N55" s="154">
        <v>1355000</v>
      </c>
      <c r="O55" s="155">
        <f t="shared" si="2"/>
        <v>127813</v>
      </c>
      <c r="P55" s="156">
        <f t="shared" si="3"/>
        <v>63906.5</v>
      </c>
      <c r="Q55" s="157">
        <f t="shared" si="10"/>
        <v>21812</v>
      </c>
      <c r="R55" s="155">
        <f t="shared" si="10"/>
        <v>10906</v>
      </c>
      <c r="S55" s="157">
        <f t="shared" si="5"/>
        <v>149625</v>
      </c>
      <c r="T55" s="155">
        <f t="shared" si="6"/>
        <v>74812.5</v>
      </c>
      <c r="U55" s="148"/>
      <c r="V55" s="149"/>
    </row>
    <row r="56" spans="2:22" ht="20.25" customHeight="1" thickBot="1" x14ac:dyDescent="0.2">
      <c r="H56" s="158">
        <f t="shared" ref="H56" si="13">H55+1</f>
        <v>50</v>
      </c>
      <c r="I56" s="159"/>
      <c r="J56" s="160">
        <v>1390000</v>
      </c>
      <c r="K56" s="161">
        <f t="shared" si="1"/>
        <v>46330</v>
      </c>
      <c r="L56" s="162">
        <f t="shared" si="12"/>
        <v>1355000</v>
      </c>
      <c r="M56" s="163" t="s">
        <v>29</v>
      </c>
      <c r="N56" s="164"/>
      <c r="O56" s="165">
        <f t="shared" si="2"/>
        <v>133579</v>
      </c>
      <c r="P56" s="166">
        <f t="shared" si="3"/>
        <v>66789.5</v>
      </c>
      <c r="Q56" s="167">
        <f t="shared" si="10"/>
        <v>22796</v>
      </c>
      <c r="R56" s="165">
        <f t="shared" si="10"/>
        <v>11398</v>
      </c>
      <c r="S56" s="167">
        <f t="shared" si="5"/>
        <v>156375</v>
      </c>
      <c r="T56" s="165">
        <f t="shared" si="6"/>
        <v>78187.5</v>
      </c>
      <c r="U56" s="168"/>
      <c r="V56" s="169"/>
    </row>
    <row r="57" spans="2:22" ht="9.75" customHeight="1" x14ac:dyDescent="0.15"/>
    <row r="58" spans="2:22" ht="22.5" customHeight="1" x14ac:dyDescent="0.15"/>
    <row r="59" spans="2:22" s="173" customFormat="1" ht="22.5" customHeight="1" x14ac:dyDescent="0.15">
      <c r="H59" s="174"/>
      <c r="I59" s="175" t="s">
        <v>74</v>
      </c>
      <c r="L59" s="176" t="s">
        <v>75</v>
      </c>
      <c r="M59" s="177"/>
      <c r="O59" s="174"/>
      <c r="R59" s="178" t="s">
        <v>76</v>
      </c>
      <c r="S59" s="179" t="s">
        <v>77</v>
      </c>
      <c r="U59" s="174"/>
      <c r="V59" s="174"/>
    </row>
    <row r="60" spans="2:22" s="173" customFormat="1" ht="22.5" customHeight="1" x14ac:dyDescent="0.15">
      <c r="H60" s="174"/>
      <c r="K60" s="178" t="s">
        <v>78</v>
      </c>
      <c r="L60" s="176" t="s">
        <v>78</v>
      </c>
      <c r="M60" s="177"/>
      <c r="O60" s="174"/>
      <c r="R60" s="178" t="s">
        <v>79</v>
      </c>
      <c r="S60" s="179" t="s">
        <v>80</v>
      </c>
      <c r="U60" s="174"/>
      <c r="V60" s="174"/>
    </row>
    <row r="61" spans="2:22" s="180" customFormat="1" ht="22.5" customHeight="1" x14ac:dyDescent="0.15">
      <c r="H61" s="181"/>
      <c r="I61" s="181"/>
      <c r="J61" s="182"/>
      <c r="K61" s="181"/>
      <c r="L61" s="171"/>
      <c r="M61" s="172"/>
      <c r="N61" s="171"/>
      <c r="O61" s="181"/>
      <c r="P61" s="181"/>
      <c r="Q61" s="181"/>
      <c r="R61" s="181"/>
      <c r="S61" s="181"/>
      <c r="T61" s="181"/>
      <c r="U61" s="181"/>
      <c r="V61" s="181"/>
    </row>
    <row r="62" spans="2:22" ht="22.5" customHeight="1" x14ac:dyDescent="0.15"/>
    <row r="63" spans="2:22" ht="25.5" x14ac:dyDescent="0.15">
      <c r="I63" s="209" t="s">
        <v>81</v>
      </c>
      <c r="J63" s="210"/>
      <c r="K63" s="210"/>
      <c r="L63" s="210"/>
      <c r="M63" s="210"/>
      <c r="N63" s="210"/>
      <c r="O63" s="210"/>
      <c r="P63" s="210"/>
      <c r="Q63" s="211"/>
    </row>
    <row r="65" spans="9:21" s="186" customFormat="1" ht="18.75" customHeight="1" x14ac:dyDescent="0.15">
      <c r="I65" s="183" t="s">
        <v>82</v>
      </c>
      <c r="J65" s="184"/>
      <c r="K65" s="184"/>
      <c r="L65" s="185"/>
      <c r="M65" s="185"/>
      <c r="N65" s="185"/>
      <c r="O65" s="184"/>
      <c r="P65" s="184"/>
      <c r="Q65" s="184"/>
      <c r="R65" s="184"/>
      <c r="S65" s="184"/>
      <c r="T65" s="184"/>
    </row>
    <row r="66" spans="9:21" s="186" customFormat="1" ht="18.75" customHeight="1" x14ac:dyDescent="0.15">
      <c r="J66" s="187" t="s">
        <v>83</v>
      </c>
      <c r="K66" s="182"/>
      <c r="L66" s="171"/>
      <c r="M66" s="171"/>
      <c r="N66" s="171"/>
      <c r="O66" s="182"/>
      <c r="P66" s="182"/>
      <c r="Q66" s="182"/>
      <c r="R66" s="182"/>
      <c r="S66" s="182"/>
      <c r="T66" s="182"/>
    </row>
    <row r="67" spans="9:21" s="186" customFormat="1" ht="18.75" customHeight="1" x14ac:dyDescent="0.15">
      <c r="J67" s="187" t="s">
        <v>84</v>
      </c>
      <c r="K67" s="187"/>
      <c r="L67" s="188"/>
      <c r="M67" s="188"/>
      <c r="N67" s="188"/>
      <c r="O67" s="187"/>
      <c r="P67" s="187"/>
      <c r="Q67" s="187"/>
      <c r="R67" s="187"/>
      <c r="S67" s="187"/>
      <c r="T67" s="187"/>
    </row>
    <row r="68" spans="9:21" s="186" customFormat="1" ht="18.75" customHeight="1" x14ac:dyDescent="0.15">
      <c r="J68" s="187" t="s">
        <v>85</v>
      </c>
      <c r="K68" s="187"/>
      <c r="L68" s="188"/>
      <c r="M68" s="188"/>
      <c r="N68" s="188"/>
      <c r="O68" s="187"/>
      <c r="P68" s="187"/>
      <c r="Q68" s="187"/>
      <c r="R68" s="187"/>
      <c r="S68" s="187"/>
      <c r="T68" s="187"/>
    </row>
    <row r="69" spans="9:21" s="186" customFormat="1" ht="18.75" customHeight="1" x14ac:dyDescent="0.15">
      <c r="J69" s="187" t="s">
        <v>86</v>
      </c>
      <c r="K69" s="187"/>
      <c r="L69" s="188"/>
      <c r="M69" s="188"/>
      <c r="N69" s="188"/>
      <c r="O69" s="187"/>
      <c r="P69" s="187"/>
      <c r="Q69" s="187"/>
      <c r="R69" s="187"/>
      <c r="S69" s="187"/>
      <c r="T69" s="187"/>
      <c r="U69" s="189"/>
    </row>
    <row r="70" spans="9:21" s="186" customFormat="1" ht="4.5" customHeight="1" x14ac:dyDescent="0.15">
      <c r="J70" s="187"/>
      <c r="K70" s="187"/>
      <c r="L70" s="188"/>
      <c r="M70" s="188"/>
      <c r="N70" s="188"/>
      <c r="O70" s="187"/>
      <c r="P70" s="187"/>
      <c r="Q70" s="187"/>
      <c r="R70" s="187"/>
      <c r="S70" s="187"/>
      <c r="T70" s="187"/>
      <c r="U70" s="189"/>
    </row>
    <row r="71" spans="9:21" s="186" customFormat="1" ht="18.75" customHeight="1" x14ac:dyDescent="0.15">
      <c r="I71" s="187" t="s">
        <v>87</v>
      </c>
      <c r="K71" s="187"/>
      <c r="L71" s="188"/>
      <c r="M71" s="188"/>
      <c r="N71" s="188"/>
      <c r="O71" s="187"/>
      <c r="P71" s="187"/>
      <c r="Q71" s="187"/>
      <c r="R71" s="187"/>
      <c r="S71" s="187"/>
      <c r="T71" s="187"/>
      <c r="U71" s="190"/>
    </row>
    <row r="72" spans="9:21" s="186" customFormat="1" ht="21.75" customHeight="1" x14ac:dyDescent="0.15">
      <c r="I72" s="191"/>
      <c r="J72" s="191"/>
      <c r="K72" s="191"/>
      <c r="L72" s="192"/>
      <c r="M72" s="192"/>
      <c r="N72" s="192"/>
      <c r="O72" s="191"/>
      <c r="P72" s="191"/>
      <c r="Q72" s="191"/>
      <c r="R72" s="191"/>
      <c r="S72" s="191"/>
      <c r="T72" s="191"/>
      <c r="U72" s="190"/>
    </row>
    <row r="73" spans="9:21" s="196" customFormat="1" ht="18.75" customHeight="1" x14ac:dyDescent="0.15">
      <c r="I73" s="193" t="s">
        <v>88</v>
      </c>
      <c r="J73" s="193"/>
      <c r="K73" s="193"/>
      <c r="L73" s="194"/>
      <c r="M73" s="194"/>
      <c r="N73" s="194"/>
      <c r="O73" s="193"/>
      <c r="P73" s="193"/>
      <c r="Q73" s="193"/>
      <c r="R73" s="193"/>
      <c r="S73" s="193"/>
      <c r="T73" s="193"/>
      <c r="U73" s="195"/>
    </row>
    <row r="74" spans="9:21" s="186" customFormat="1" ht="18.75" customHeight="1" x14ac:dyDescent="0.15">
      <c r="J74" s="187" t="s">
        <v>89</v>
      </c>
      <c r="K74" s="187"/>
      <c r="L74" s="188"/>
      <c r="M74" s="188"/>
      <c r="N74" s="188"/>
      <c r="O74" s="187"/>
      <c r="P74" s="187"/>
      <c r="Q74" s="187"/>
      <c r="R74" s="187"/>
      <c r="S74" s="187"/>
      <c r="T74" s="187"/>
      <c r="U74" s="190"/>
    </row>
    <row r="75" spans="9:21" s="186" customFormat="1" ht="18.75" customHeight="1" x14ac:dyDescent="0.15">
      <c r="J75" s="191" t="s">
        <v>90</v>
      </c>
      <c r="K75" s="182"/>
      <c r="L75" s="171"/>
      <c r="M75" s="171"/>
      <c r="N75" s="171"/>
      <c r="O75" s="182"/>
      <c r="P75" s="182"/>
      <c r="Q75" s="182"/>
      <c r="R75" s="182"/>
      <c r="S75" s="182"/>
      <c r="T75" s="182"/>
    </row>
    <row r="76" spans="9:21" s="186" customFormat="1" ht="21.75" customHeight="1" x14ac:dyDescent="0.15">
      <c r="I76" s="197"/>
      <c r="J76" s="198"/>
      <c r="K76" s="198"/>
      <c r="L76" s="199"/>
      <c r="M76" s="199"/>
      <c r="N76" s="199"/>
      <c r="O76" s="198"/>
      <c r="P76" s="198"/>
      <c r="Q76" s="198"/>
      <c r="R76" s="198"/>
      <c r="S76" s="198"/>
      <c r="T76" s="198"/>
    </row>
    <row r="77" spans="9:21" s="202" customFormat="1" ht="18.75" customHeight="1" x14ac:dyDescent="0.15">
      <c r="I77" s="183" t="s">
        <v>91</v>
      </c>
      <c r="J77" s="200"/>
      <c r="K77" s="200"/>
      <c r="L77" s="201"/>
      <c r="M77" s="201"/>
      <c r="N77" s="201"/>
      <c r="O77" s="200"/>
      <c r="P77" s="200"/>
      <c r="Q77" s="200"/>
      <c r="R77" s="200"/>
      <c r="S77" s="200"/>
      <c r="T77" s="200"/>
    </row>
    <row r="78" spans="9:21" s="186" customFormat="1" ht="18.75" customHeight="1" x14ac:dyDescent="0.15">
      <c r="J78" s="197" t="s">
        <v>92</v>
      </c>
      <c r="K78" s="203"/>
      <c r="L78" s="204"/>
      <c r="M78" s="204"/>
      <c r="N78" s="204"/>
      <c r="O78" s="203"/>
      <c r="P78" s="203"/>
      <c r="Q78" s="203"/>
      <c r="R78" s="203"/>
      <c r="S78" s="203"/>
      <c r="T78" s="203"/>
    </row>
    <row r="79" spans="9:21" s="186" customFormat="1" ht="6.75" customHeight="1" x14ac:dyDescent="0.15">
      <c r="J79" s="191"/>
      <c r="K79" s="203"/>
      <c r="L79" s="204"/>
      <c r="M79" s="204"/>
      <c r="N79" s="204"/>
      <c r="O79" s="203"/>
      <c r="P79" s="203"/>
      <c r="Q79" s="203"/>
      <c r="R79" s="203"/>
      <c r="S79" s="203"/>
      <c r="T79" s="203"/>
    </row>
    <row r="80" spans="9:21" s="186" customFormat="1" ht="18.75" customHeight="1" x14ac:dyDescent="0.15">
      <c r="J80" s="191" t="s">
        <v>93</v>
      </c>
      <c r="K80" s="203"/>
      <c r="L80" s="204"/>
      <c r="M80" s="204"/>
      <c r="N80" s="204"/>
      <c r="O80" s="203"/>
      <c r="P80" s="203"/>
      <c r="Q80" s="203"/>
      <c r="R80" s="203"/>
      <c r="S80" s="203"/>
      <c r="T80" s="203"/>
    </row>
    <row r="81" spans="2:27" s="186" customFormat="1" ht="18.75" customHeight="1" x14ac:dyDescent="0.15">
      <c r="K81" s="191" t="s">
        <v>94</v>
      </c>
      <c r="L81" s="204"/>
      <c r="M81" s="204"/>
      <c r="N81" s="204"/>
      <c r="O81" s="203"/>
      <c r="P81" s="203"/>
      <c r="Q81" s="203"/>
      <c r="R81" s="203"/>
      <c r="S81" s="203"/>
      <c r="T81" s="203"/>
    </row>
    <row r="82" spans="2:27" s="186" customFormat="1" ht="18.75" customHeight="1" x14ac:dyDescent="0.15">
      <c r="J82" s="191"/>
      <c r="K82" s="203" t="s">
        <v>95</v>
      </c>
      <c r="L82" s="204"/>
      <c r="M82" s="204"/>
      <c r="N82" s="204"/>
      <c r="O82" s="203"/>
      <c r="P82" s="203"/>
      <c r="Q82" s="203"/>
      <c r="R82" s="203"/>
      <c r="S82" s="203"/>
      <c r="T82" s="203"/>
    </row>
    <row r="83" spans="2:27" s="186" customFormat="1" ht="21.75" customHeight="1" x14ac:dyDescent="0.15">
      <c r="I83" s="197"/>
      <c r="J83" s="198"/>
      <c r="K83" s="198"/>
      <c r="L83" s="199"/>
      <c r="M83" s="199"/>
      <c r="N83" s="199"/>
      <c r="O83" s="198"/>
      <c r="P83" s="198"/>
      <c r="Q83" s="198"/>
      <c r="R83" s="198"/>
      <c r="S83" s="198"/>
      <c r="T83" s="198"/>
    </row>
    <row r="84" spans="2:27" s="202" customFormat="1" ht="18.75" customHeight="1" x14ac:dyDescent="0.15">
      <c r="I84" s="183" t="s">
        <v>96</v>
      </c>
      <c r="J84" s="200"/>
      <c r="K84" s="200"/>
      <c r="L84" s="201"/>
      <c r="M84" s="201"/>
      <c r="N84" s="201"/>
      <c r="O84" s="200"/>
      <c r="P84" s="200"/>
      <c r="Q84" s="200"/>
      <c r="R84" s="200"/>
      <c r="S84" s="200"/>
      <c r="T84" s="200"/>
    </row>
    <row r="85" spans="2:27" s="186" customFormat="1" ht="18.75" customHeight="1" x14ac:dyDescent="0.15">
      <c r="J85" s="191" t="s">
        <v>97</v>
      </c>
      <c r="K85" s="203"/>
      <c r="L85" s="204"/>
      <c r="M85" s="204"/>
      <c r="N85" s="204"/>
      <c r="O85" s="203"/>
      <c r="P85" s="203"/>
      <c r="Q85" s="203"/>
      <c r="R85" s="203"/>
      <c r="S85" s="203"/>
      <c r="T85" s="203"/>
    </row>
    <row r="86" spans="2:27" s="186" customFormat="1" ht="18.75" customHeight="1" x14ac:dyDescent="0.15">
      <c r="J86" s="191" t="s">
        <v>98</v>
      </c>
      <c r="K86" s="203"/>
      <c r="L86" s="204"/>
      <c r="M86" s="204"/>
      <c r="N86" s="204"/>
      <c r="O86" s="203"/>
      <c r="P86" s="203"/>
      <c r="Q86" s="203"/>
      <c r="R86" s="203"/>
      <c r="S86" s="203"/>
      <c r="T86" s="203"/>
    </row>
    <row r="87" spans="2:27" s="186" customFormat="1" ht="18.75" customHeight="1" x14ac:dyDescent="0.15">
      <c r="J87" s="191"/>
      <c r="K87" s="203"/>
      <c r="L87" s="204"/>
      <c r="M87" s="204"/>
      <c r="N87" s="204"/>
      <c r="O87" s="203"/>
      <c r="P87" s="203"/>
      <c r="Q87" s="203"/>
      <c r="R87" s="203"/>
      <c r="S87" s="203"/>
      <c r="T87" s="203"/>
    </row>
    <row r="88" spans="2:27" s="202" customFormat="1" ht="18.75" customHeight="1" x14ac:dyDescent="0.15">
      <c r="I88" s="183" t="s">
        <v>99</v>
      </c>
      <c r="J88" s="200"/>
      <c r="K88" s="200"/>
      <c r="L88" s="201"/>
      <c r="M88" s="201"/>
      <c r="N88" s="201"/>
      <c r="O88" s="200"/>
      <c r="P88" s="200"/>
      <c r="Q88" s="200"/>
      <c r="R88" s="200"/>
      <c r="S88" s="200"/>
      <c r="T88" s="200"/>
    </row>
    <row r="89" spans="2:27" s="186" customFormat="1" ht="18.75" customHeight="1" x14ac:dyDescent="0.15">
      <c r="J89" s="191" t="s">
        <v>100</v>
      </c>
      <c r="K89" s="203"/>
      <c r="L89" s="204"/>
      <c r="M89" s="204"/>
      <c r="N89" s="204"/>
      <c r="O89" s="203"/>
      <c r="P89" s="203"/>
      <c r="Q89" s="203"/>
      <c r="R89" s="203"/>
      <c r="S89" s="203"/>
      <c r="T89" s="203"/>
    </row>
    <row r="90" spans="2:27" s="186" customFormat="1" ht="18.75" customHeight="1" x14ac:dyDescent="0.15">
      <c r="J90" s="191"/>
      <c r="K90" s="203"/>
      <c r="L90" s="204"/>
      <c r="M90" s="204"/>
      <c r="N90" s="204"/>
      <c r="O90" s="203"/>
      <c r="P90" s="203"/>
      <c r="Q90" s="203"/>
      <c r="R90" s="203"/>
      <c r="S90" s="203"/>
      <c r="T90" s="203"/>
    </row>
    <row r="91" spans="2:27" s="186" customFormat="1" ht="18.75" customHeight="1" x14ac:dyDescent="0.15">
      <c r="J91" s="191"/>
      <c r="K91" s="203"/>
      <c r="L91" s="204"/>
      <c r="M91" s="204"/>
      <c r="N91" s="204"/>
      <c r="O91" s="203"/>
      <c r="P91" s="203"/>
      <c r="Q91" s="203"/>
      <c r="R91" s="203"/>
      <c r="S91" s="203"/>
      <c r="T91" s="203"/>
    </row>
    <row r="92" spans="2:27" s="186" customFormat="1" ht="18.75" customHeight="1" x14ac:dyDescent="0.15">
      <c r="J92" s="191"/>
      <c r="K92" s="203"/>
      <c r="L92" s="204"/>
      <c r="M92" s="204"/>
      <c r="N92" s="204"/>
      <c r="O92" s="203"/>
      <c r="P92" s="203"/>
      <c r="Q92" s="203"/>
      <c r="R92" s="203"/>
      <c r="S92" s="203"/>
      <c r="T92" s="203"/>
    </row>
    <row r="93" spans="2:27" s="1" customFormat="1" ht="25.5" x14ac:dyDescent="0.15">
      <c r="B93"/>
      <c r="C93"/>
      <c r="D93"/>
      <c r="E93"/>
      <c r="F93"/>
      <c r="G93"/>
      <c r="I93" s="209" t="s">
        <v>101</v>
      </c>
      <c r="J93" s="210"/>
      <c r="K93" s="210"/>
      <c r="L93" s="210"/>
      <c r="M93" s="210"/>
      <c r="N93" s="211"/>
      <c r="W93"/>
      <c r="X93"/>
      <c r="Y93"/>
      <c r="Z93"/>
      <c r="AA93"/>
    </row>
    <row r="95" spans="2:27" s="186" customFormat="1" ht="18.75" customHeight="1" x14ac:dyDescent="0.15">
      <c r="I95" s="183" t="s">
        <v>102</v>
      </c>
      <c r="J95" s="184" t="s">
        <v>103</v>
      </c>
      <c r="K95" s="184"/>
      <c r="L95" s="185"/>
      <c r="M95" s="185"/>
      <c r="N95" s="185"/>
      <c r="O95" s="184"/>
      <c r="P95" s="184"/>
      <c r="Q95" s="184"/>
      <c r="R95" s="184"/>
      <c r="S95" s="184"/>
      <c r="T95" s="184"/>
    </row>
    <row r="96" spans="2:27" s="186" customFormat="1" ht="18.75" customHeight="1" x14ac:dyDescent="0.15">
      <c r="J96" s="187" t="s">
        <v>104</v>
      </c>
      <c r="K96" s="182"/>
      <c r="L96" s="171"/>
      <c r="M96" s="171"/>
      <c r="N96" s="171"/>
      <c r="O96" s="182"/>
      <c r="P96" s="182"/>
      <c r="Q96" s="182"/>
      <c r="R96" s="182"/>
      <c r="S96" s="182"/>
      <c r="T96" s="182"/>
    </row>
    <row r="97" spans="2:27" s="186" customFormat="1" ht="18.75" customHeight="1" x14ac:dyDescent="0.15">
      <c r="J97" s="187"/>
      <c r="K97" s="187"/>
      <c r="L97" s="188"/>
      <c r="M97" s="188"/>
      <c r="N97" s="188"/>
      <c r="O97" s="187"/>
      <c r="P97" s="187"/>
      <c r="Q97" s="187"/>
      <c r="R97" s="187"/>
      <c r="S97" s="187"/>
      <c r="T97" s="187"/>
    </row>
    <row r="98" spans="2:27" s="186" customFormat="1" ht="18.75" customHeight="1" x14ac:dyDescent="0.15">
      <c r="I98" s="183" t="s">
        <v>102</v>
      </c>
      <c r="J98" s="184" t="s">
        <v>105</v>
      </c>
      <c r="K98" s="187"/>
      <c r="L98" s="188"/>
      <c r="M98" s="188"/>
      <c r="N98" s="188"/>
      <c r="O98" s="187"/>
      <c r="P98" s="187"/>
      <c r="Q98" s="187"/>
      <c r="R98" s="187"/>
      <c r="S98" s="187"/>
      <c r="T98" s="187"/>
    </row>
    <row r="99" spans="2:27" s="186" customFormat="1" ht="18.75" customHeight="1" x14ac:dyDescent="0.15">
      <c r="J99" s="187" t="s">
        <v>106</v>
      </c>
      <c r="K99" s="187"/>
      <c r="L99" s="188"/>
      <c r="M99" s="188"/>
      <c r="N99" s="188"/>
      <c r="O99" s="187"/>
      <c r="P99" s="187"/>
      <c r="Q99" s="187"/>
      <c r="R99" s="187"/>
      <c r="S99" s="187"/>
      <c r="T99" s="187"/>
      <c r="U99" s="189"/>
    </row>
    <row r="100" spans="2:27" s="1" customFormat="1" ht="18.75" customHeight="1" x14ac:dyDescent="0.15">
      <c r="B100"/>
      <c r="C100" s="205"/>
      <c r="D100"/>
      <c r="E100"/>
      <c r="F100"/>
      <c r="G100"/>
      <c r="J100" s="170"/>
      <c r="L100" s="171"/>
      <c r="M100" s="172"/>
      <c r="N100" s="171"/>
      <c r="W100"/>
      <c r="X100"/>
      <c r="Y100"/>
      <c r="Z100"/>
      <c r="AA100"/>
    </row>
    <row r="101" spans="2:27" ht="18.75" customHeight="1" x14ac:dyDescent="0.15">
      <c r="C101" s="205"/>
    </row>
    <row r="102" spans="2:27" ht="18.75" customHeight="1" x14ac:dyDescent="0.15">
      <c r="C102" s="205"/>
    </row>
    <row r="103" spans="2:27" ht="25.5" x14ac:dyDescent="0.15">
      <c r="I103" s="209" t="s">
        <v>107</v>
      </c>
      <c r="J103" s="210"/>
      <c r="K103" s="210"/>
      <c r="L103" s="210"/>
      <c r="M103" s="210"/>
      <c r="N103" s="210"/>
      <c r="O103" s="210"/>
      <c r="P103" s="210"/>
      <c r="Q103" s="210"/>
      <c r="R103" s="210"/>
      <c r="S103" s="211"/>
    </row>
    <row r="104" spans="2:27" s="186" customFormat="1" ht="18.75" customHeight="1" x14ac:dyDescent="0.15">
      <c r="J104" s="191" t="s">
        <v>108</v>
      </c>
      <c r="K104" s="191"/>
      <c r="L104" s="192"/>
      <c r="M104" s="192"/>
      <c r="N104" s="192"/>
      <c r="O104" s="191"/>
      <c r="P104" s="191"/>
      <c r="Q104" s="191"/>
      <c r="R104" s="191"/>
      <c r="S104" s="191"/>
      <c r="T104" s="191"/>
    </row>
    <row r="105" spans="2:27" s="186" customFormat="1" ht="18.75" customHeight="1" x14ac:dyDescent="0.15">
      <c r="J105" s="191" t="s">
        <v>109</v>
      </c>
      <c r="K105" s="191"/>
      <c r="L105" s="192"/>
      <c r="M105" s="192"/>
      <c r="N105" s="192"/>
      <c r="O105" s="191"/>
      <c r="P105" s="191"/>
      <c r="Q105" s="191"/>
      <c r="R105" s="191"/>
      <c r="S105" s="191"/>
      <c r="T105" s="191"/>
    </row>
    <row r="106" spans="2:27" s="186" customFormat="1" ht="18.75" customHeight="1" x14ac:dyDescent="0.15">
      <c r="J106" s="197" t="s">
        <v>110</v>
      </c>
      <c r="K106" s="203"/>
      <c r="L106" s="204"/>
      <c r="M106" s="204"/>
      <c r="N106" s="204"/>
      <c r="O106" s="203"/>
      <c r="P106" s="203"/>
      <c r="Q106" s="203"/>
      <c r="R106" s="203"/>
      <c r="S106" s="203"/>
      <c r="T106" s="203"/>
    </row>
    <row r="107" spans="2:27" s="206" customFormat="1" ht="7.5" customHeight="1" x14ac:dyDescent="0.15">
      <c r="I107" s="191"/>
      <c r="J107" s="203"/>
      <c r="K107" s="203"/>
      <c r="L107" s="204"/>
      <c r="M107" s="204"/>
      <c r="N107" s="204"/>
      <c r="O107" s="203"/>
      <c r="P107" s="203"/>
      <c r="Q107" s="203"/>
      <c r="R107" s="203"/>
      <c r="S107" s="203"/>
      <c r="T107" s="203"/>
      <c r="U107" s="207"/>
    </row>
    <row r="108" spans="2:27" s="182" customFormat="1" ht="18.75" customHeight="1" x14ac:dyDescent="0.15">
      <c r="B108" s="203"/>
      <c r="C108" s="203"/>
      <c r="D108" s="203"/>
      <c r="E108" s="203"/>
      <c r="F108" s="203"/>
      <c r="G108" s="203"/>
      <c r="J108" s="208" t="s">
        <v>111</v>
      </c>
      <c r="L108" s="171"/>
      <c r="M108" s="171"/>
      <c r="N108" s="171"/>
      <c r="O108" s="181" t="s">
        <v>112</v>
      </c>
      <c r="W108" s="203"/>
      <c r="X108" s="203"/>
      <c r="Y108" s="203"/>
      <c r="Z108" s="203"/>
      <c r="AA108" s="203"/>
    </row>
    <row r="109" spans="2:27" s="203" customFormat="1" ht="18.75" customHeight="1" x14ac:dyDescent="0.15">
      <c r="H109" s="182"/>
      <c r="I109" s="182"/>
      <c r="J109" s="182"/>
      <c r="K109" s="182"/>
      <c r="L109" s="171"/>
      <c r="M109" s="171"/>
      <c r="N109" s="171"/>
      <c r="O109" s="182" t="s">
        <v>113</v>
      </c>
      <c r="P109" s="182"/>
      <c r="Q109" s="182"/>
      <c r="R109" s="182"/>
      <c r="S109" s="182"/>
      <c r="T109" s="182"/>
      <c r="U109" s="182"/>
      <c r="V109" s="182"/>
    </row>
  </sheetData>
  <sheetProtection algorithmName="SHA-512" hashValue="PEqhkQwwury1yEARg3+kRMyP85TuBj6Fp4iTUud9ORS0lZ+/9NUbZYywKeKn7Lfsnh9n8Vn4uFolQtIzm6giBQ==" saltValue="JCjfuC5Q42Lfac9vYhx0yA==" spinCount="100000" sheet="1" objects="1" scenarios="1"/>
  <mergeCells count="18">
    <mergeCell ref="U4:V4"/>
    <mergeCell ref="H6:I6"/>
    <mergeCell ref="H1:V1"/>
    <mergeCell ref="H2:K5"/>
    <mergeCell ref="L2:N5"/>
    <mergeCell ref="O2:Q2"/>
    <mergeCell ref="R2:T2"/>
    <mergeCell ref="U2:V2"/>
    <mergeCell ref="O3:P3"/>
    <mergeCell ref="Q3:R3"/>
    <mergeCell ref="S3:T3"/>
    <mergeCell ref="U3:V3"/>
    <mergeCell ref="I63:Q63"/>
    <mergeCell ref="I93:N93"/>
    <mergeCell ref="I103:S103"/>
    <mergeCell ref="O4:P4"/>
    <mergeCell ref="Q4:R4"/>
    <mergeCell ref="S4:T4"/>
  </mergeCells>
  <phoneticPr fontId="3"/>
  <dataValidations count="1">
    <dataValidation type="list" allowBlank="1" showInputMessage="1" showErrorMessage="1" sqref="X2" xr:uid="{E3F32793-D5AD-4E00-8327-D88DD37BA567}">
      <formula1>$C$4:$C$52</formula1>
    </dataValidation>
  </dataValidations>
  <printOptions horizontalCentered="1"/>
  <pageMargins left="0.19685039370078741" right="0.11811023622047245" top="0.39370078740157483" bottom="0.19685039370078741" header="0.31496062992125984" footer="0.19685039370078741"/>
  <pageSetup paperSize="9" scale="75" fitToHeight="2" orientation="portrait" horizontalDpi="4294967293" verticalDpi="4294967293" r:id="rId1"/>
  <headerFooter differentOddEven="1">
    <evenFooter>&amp;C&amp;"HG丸ｺﾞｼｯｸM-PRO,標準"&amp;12河社会保険労務士事務所</evenFooter>
  </headerFooter>
  <rowBreaks count="1" manualBreakCount="1">
    <brk id="56" min="7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R4.3</vt:lpstr>
      <vt:lpstr>R4.3!Print_Area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kawa;河社会保険労務士事務所</dc:creator>
  <cp:lastModifiedBy>kawa</cp:lastModifiedBy>
  <cp:lastPrinted>2022-03-24T05:02:32Z</cp:lastPrinted>
  <dcterms:created xsi:type="dcterms:W3CDTF">2022-03-24T05:01:05Z</dcterms:created>
  <dcterms:modified xsi:type="dcterms:W3CDTF">2022-03-24T05:31:34Z</dcterms:modified>
</cp:coreProperties>
</file>