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7BF" lockStructure="1"/>
  <bookViews>
    <workbookView xWindow="-15" yWindow="5190" windowWidth="20520" windowHeight="4065"/>
  </bookViews>
  <sheets>
    <sheet name="H27.4" sheetId="1" r:id="rId1"/>
  </sheets>
  <definedNames>
    <definedName name="_xlnm.Print_Area" localSheetId="0">H27.4!$G$1:$U$106</definedName>
  </definedNames>
  <calcPr calcId="145621"/>
</workbook>
</file>

<file path=xl/calcChain.xml><?xml version="1.0" encoding="utf-8"?>
<calcChain xmlns="http://schemas.openxmlformats.org/spreadsheetml/2006/main">
  <c r="K53" i="1" l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T40" i="1"/>
  <c r="U40" i="1" s="1"/>
  <c r="J40" i="1"/>
  <c r="U39" i="1"/>
  <c r="T39" i="1"/>
  <c r="J39" i="1"/>
  <c r="U38" i="1"/>
  <c r="T38" i="1"/>
  <c r="J38" i="1"/>
  <c r="T37" i="1"/>
  <c r="U37" i="1" s="1"/>
  <c r="J37" i="1"/>
  <c r="T36" i="1"/>
  <c r="U36" i="1" s="1"/>
  <c r="J36" i="1"/>
  <c r="U35" i="1"/>
  <c r="T35" i="1"/>
  <c r="J35" i="1"/>
  <c r="U34" i="1"/>
  <c r="T34" i="1"/>
  <c r="J34" i="1"/>
  <c r="T33" i="1"/>
  <c r="U33" i="1" s="1"/>
  <c r="J33" i="1"/>
  <c r="T32" i="1"/>
  <c r="U32" i="1" s="1"/>
  <c r="J32" i="1"/>
  <c r="U31" i="1"/>
  <c r="T31" i="1"/>
  <c r="J31" i="1"/>
  <c r="U30" i="1"/>
  <c r="T30" i="1"/>
  <c r="J30" i="1"/>
  <c r="U29" i="1"/>
  <c r="T29" i="1"/>
  <c r="J29" i="1"/>
  <c r="T28" i="1"/>
  <c r="U28" i="1" s="1"/>
  <c r="J28" i="1"/>
  <c r="U27" i="1"/>
  <c r="T27" i="1"/>
  <c r="J27" i="1"/>
  <c r="T26" i="1"/>
  <c r="U26" i="1" s="1"/>
  <c r="J26" i="1"/>
  <c r="T25" i="1"/>
  <c r="U25" i="1" s="1"/>
  <c r="J25" i="1"/>
  <c r="T24" i="1"/>
  <c r="U24" i="1" s="1"/>
  <c r="J24" i="1"/>
  <c r="U23" i="1"/>
  <c r="T23" i="1"/>
  <c r="J23" i="1"/>
  <c r="U22" i="1"/>
  <c r="T22" i="1"/>
  <c r="J22" i="1"/>
  <c r="U21" i="1"/>
  <c r="T21" i="1"/>
  <c r="J21" i="1"/>
  <c r="T20" i="1"/>
  <c r="U20" i="1" s="1"/>
  <c r="J20" i="1"/>
  <c r="U19" i="1"/>
  <c r="T19" i="1"/>
  <c r="J19" i="1"/>
  <c r="T18" i="1"/>
  <c r="U18" i="1" s="1"/>
  <c r="J18" i="1"/>
  <c r="T17" i="1"/>
  <c r="U17" i="1" s="1"/>
  <c r="J17" i="1"/>
  <c r="T16" i="1"/>
  <c r="U16" i="1" s="1"/>
  <c r="J16" i="1"/>
  <c r="U15" i="1"/>
  <c r="T15" i="1"/>
  <c r="J15" i="1"/>
  <c r="T14" i="1"/>
  <c r="U14" i="1" s="1"/>
  <c r="J14" i="1"/>
  <c r="U13" i="1"/>
  <c r="T13" i="1"/>
  <c r="J13" i="1"/>
  <c r="T12" i="1"/>
  <c r="U12" i="1" s="1"/>
  <c r="J12" i="1"/>
  <c r="T11" i="1"/>
  <c r="U11" i="1" s="1"/>
  <c r="K11" i="1"/>
  <c r="J11" i="1"/>
  <c r="K10" i="1"/>
  <c r="J10" i="1"/>
  <c r="K9" i="1"/>
  <c r="J9" i="1"/>
  <c r="G9" i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K8" i="1"/>
  <c r="J8" i="1"/>
  <c r="G8" i="1"/>
  <c r="J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U6" i="1"/>
  <c r="Q6" i="1"/>
  <c r="N6" i="1"/>
  <c r="O32" i="1" s="1"/>
  <c r="Q2" i="1"/>
  <c r="O17" i="1" l="1"/>
  <c r="N38" i="1"/>
  <c r="O40" i="1"/>
  <c r="O6" i="1"/>
  <c r="N19" i="1"/>
  <c r="O23" i="1"/>
  <c r="O16" i="1"/>
  <c r="N35" i="1"/>
  <c r="O39" i="1"/>
  <c r="O9" i="1"/>
  <c r="O7" i="1"/>
  <c r="O11" i="1"/>
  <c r="N14" i="1"/>
  <c r="N18" i="1"/>
  <c r="N8" i="1"/>
  <c r="N10" i="1"/>
  <c r="N13" i="1"/>
  <c r="O14" i="1"/>
  <c r="N15" i="1"/>
  <c r="O19" i="1"/>
  <c r="N24" i="1"/>
  <c r="N31" i="1"/>
  <c r="N34" i="1"/>
  <c r="O35" i="1"/>
  <c r="O36" i="1"/>
  <c r="N42" i="1"/>
  <c r="N44" i="1"/>
  <c r="N46" i="1"/>
  <c r="N48" i="1"/>
  <c r="N50" i="1"/>
  <c r="N52" i="1"/>
  <c r="R6" i="1"/>
  <c r="O8" i="1"/>
  <c r="O10" i="1"/>
  <c r="N12" i="1"/>
  <c r="O13" i="1"/>
  <c r="O15" i="1"/>
  <c r="N20" i="1"/>
  <c r="O24" i="1"/>
  <c r="O25" i="1"/>
  <c r="N26" i="1"/>
  <c r="N27" i="1"/>
  <c r="N30" i="1"/>
  <c r="O31" i="1"/>
  <c r="O53" i="1"/>
  <c r="N51" i="1"/>
  <c r="N49" i="1"/>
  <c r="N47" i="1"/>
  <c r="N45" i="1"/>
  <c r="N43" i="1"/>
  <c r="N41" i="1"/>
  <c r="N40" i="1"/>
  <c r="O37" i="1"/>
  <c r="N36" i="1"/>
  <c r="O33" i="1"/>
  <c r="N32" i="1"/>
  <c r="O29" i="1"/>
  <c r="N28" i="1"/>
  <c r="N53" i="1"/>
  <c r="O52" i="1"/>
  <c r="O50" i="1"/>
  <c r="O48" i="1"/>
  <c r="O46" i="1"/>
  <c r="O44" i="1"/>
  <c r="O42" i="1"/>
  <c r="O38" i="1"/>
  <c r="N37" i="1"/>
  <c r="O34" i="1"/>
  <c r="N33" i="1"/>
  <c r="O30" i="1"/>
  <c r="N29" i="1"/>
  <c r="O26" i="1"/>
  <c r="N25" i="1"/>
  <c r="O22" i="1"/>
  <c r="N21" i="1"/>
  <c r="O18" i="1"/>
  <c r="N17" i="1"/>
  <c r="N7" i="1"/>
  <c r="N9" i="1"/>
  <c r="N11" i="1"/>
  <c r="O12" i="1"/>
  <c r="N16" i="1"/>
  <c r="O20" i="1"/>
  <c r="O21" i="1"/>
  <c r="N22" i="1"/>
  <c r="N23" i="1"/>
  <c r="O27" i="1"/>
  <c r="O28" i="1"/>
  <c r="N39" i="1"/>
  <c r="O41" i="1"/>
  <c r="O43" i="1"/>
  <c r="O45" i="1"/>
  <c r="O47" i="1"/>
  <c r="O49" i="1"/>
  <c r="O51" i="1"/>
  <c r="S53" i="1" l="1"/>
  <c r="Q53" i="1" s="1"/>
  <c r="R51" i="1"/>
  <c r="P51" i="1" s="1"/>
  <c r="R49" i="1"/>
  <c r="P49" i="1" s="1"/>
  <c r="R47" i="1"/>
  <c r="P47" i="1" s="1"/>
  <c r="R45" i="1"/>
  <c r="P45" i="1" s="1"/>
  <c r="R43" i="1"/>
  <c r="P43" i="1" s="1"/>
  <c r="R41" i="1"/>
  <c r="P41" i="1" s="1"/>
  <c r="R40" i="1"/>
  <c r="P40" i="1" s="1"/>
  <c r="S37" i="1"/>
  <c r="Q37" i="1" s="1"/>
  <c r="R36" i="1"/>
  <c r="P36" i="1" s="1"/>
  <c r="S33" i="1"/>
  <c r="Q33" i="1" s="1"/>
  <c r="R32" i="1"/>
  <c r="P32" i="1" s="1"/>
  <c r="S29" i="1"/>
  <c r="Q29" i="1" s="1"/>
  <c r="R28" i="1"/>
  <c r="P28" i="1" s="1"/>
  <c r="R53" i="1"/>
  <c r="P53" i="1" s="1"/>
  <c r="S52" i="1"/>
  <c r="Q52" i="1" s="1"/>
  <c r="S50" i="1"/>
  <c r="Q50" i="1" s="1"/>
  <c r="S48" i="1"/>
  <c r="Q48" i="1" s="1"/>
  <c r="S46" i="1"/>
  <c r="Q46" i="1" s="1"/>
  <c r="S44" i="1"/>
  <c r="Q44" i="1" s="1"/>
  <c r="S42" i="1"/>
  <c r="Q42" i="1" s="1"/>
  <c r="S38" i="1"/>
  <c r="Q38" i="1" s="1"/>
  <c r="R37" i="1"/>
  <c r="P37" i="1" s="1"/>
  <c r="S34" i="1"/>
  <c r="Q34" i="1" s="1"/>
  <c r="R33" i="1"/>
  <c r="P33" i="1" s="1"/>
  <c r="S30" i="1"/>
  <c r="Q30" i="1" s="1"/>
  <c r="R29" i="1"/>
  <c r="P29" i="1" s="1"/>
  <c r="S26" i="1"/>
  <c r="Q26" i="1" s="1"/>
  <c r="R25" i="1"/>
  <c r="P25" i="1" s="1"/>
  <c r="S22" i="1"/>
  <c r="Q22" i="1" s="1"/>
  <c r="R21" i="1"/>
  <c r="P21" i="1" s="1"/>
  <c r="S18" i="1"/>
  <c r="Q18" i="1" s="1"/>
  <c r="R17" i="1"/>
  <c r="P17" i="1" s="1"/>
  <c r="S14" i="1"/>
  <c r="Q14" i="1" s="1"/>
  <c r="R52" i="1"/>
  <c r="P52" i="1" s="1"/>
  <c r="R50" i="1"/>
  <c r="P50" i="1" s="1"/>
  <c r="R48" i="1"/>
  <c r="P48" i="1" s="1"/>
  <c r="R46" i="1"/>
  <c r="P46" i="1" s="1"/>
  <c r="R44" i="1"/>
  <c r="P44" i="1" s="1"/>
  <c r="R42" i="1"/>
  <c r="P42" i="1" s="1"/>
  <c r="S36" i="1"/>
  <c r="Q36" i="1" s="1"/>
  <c r="S35" i="1"/>
  <c r="Q35" i="1" s="1"/>
  <c r="R34" i="1"/>
  <c r="P34" i="1" s="1"/>
  <c r="R31" i="1"/>
  <c r="P31" i="1" s="1"/>
  <c r="S23" i="1"/>
  <c r="Q23" i="1" s="1"/>
  <c r="R19" i="1"/>
  <c r="P19" i="1" s="1"/>
  <c r="R18" i="1"/>
  <c r="P18" i="1" s="1"/>
  <c r="S17" i="1"/>
  <c r="Q17" i="1" s="1"/>
  <c r="S16" i="1"/>
  <c r="Q16" i="1" s="1"/>
  <c r="S12" i="1"/>
  <c r="Q12" i="1" s="1"/>
  <c r="R11" i="1"/>
  <c r="P11" i="1" s="1"/>
  <c r="R9" i="1"/>
  <c r="P9" i="1" s="1"/>
  <c r="R7" i="1"/>
  <c r="P7" i="1" s="1"/>
  <c r="S6" i="1"/>
  <c r="S32" i="1"/>
  <c r="Q32" i="1" s="1"/>
  <c r="S31" i="1"/>
  <c r="Q31" i="1" s="1"/>
  <c r="R30" i="1"/>
  <c r="P30" i="1" s="1"/>
  <c r="R15" i="1"/>
  <c r="P15" i="1" s="1"/>
  <c r="R14" i="1"/>
  <c r="P14" i="1" s="1"/>
  <c r="S9" i="1"/>
  <c r="Q9" i="1" s="1"/>
  <c r="S7" i="1"/>
  <c r="Q7" i="1" s="1"/>
  <c r="S40" i="1"/>
  <c r="Q40" i="1" s="1"/>
  <c r="S39" i="1"/>
  <c r="Q39" i="1" s="1"/>
  <c r="R38" i="1"/>
  <c r="P38" i="1" s="1"/>
  <c r="R35" i="1"/>
  <c r="P35" i="1" s="1"/>
  <c r="R23" i="1"/>
  <c r="P23" i="1" s="1"/>
  <c r="R22" i="1"/>
  <c r="P22" i="1" s="1"/>
  <c r="S21" i="1"/>
  <c r="Q21" i="1" s="1"/>
  <c r="S20" i="1"/>
  <c r="Q20" i="1" s="1"/>
  <c r="R16" i="1"/>
  <c r="P16" i="1" s="1"/>
  <c r="S13" i="1"/>
  <c r="Q13" i="1" s="1"/>
  <c r="R12" i="1"/>
  <c r="P12" i="1" s="1"/>
  <c r="S10" i="1"/>
  <c r="Q10" i="1" s="1"/>
  <c r="S8" i="1"/>
  <c r="Q8" i="1" s="1"/>
  <c r="S51" i="1"/>
  <c r="Q51" i="1" s="1"/>
  <c r="S49" i="1"/>
  <c r="Q49" i="1" s="1"/>
  <c r="S47" i="1"/>
  <c r="Q47" i="1" s="1"/>
  <c r="S45" i="1"/>
  <c r="Q45" i="1" s="1"/>
  <c r="S43" i="1"/>
  <c r="Q43" i="1" s="1"/>
  <c r="S41" i="1"/>
  <c r="Q41" i="1" s="1"/>
  <c r="R39" i="1"/>
  <c r="P39" i="1" s="1"/>
  <c r="S28" i="1"/>
  <c r="Q28" i="1" s="1"/>
  <c r="S27" i="1"/>
  <c r="Q27" i="1" s="1"/>
  <c r="R26" i="1"/>
  <c r="P26" i="1" s="1"/>
  <c r="S25" i="1"/>
  <c r="Q25" i="1" s="1"/>
  <c r="S24" i="1"/>
  <c r="Q24" i="1" s="1"/>
  <c r="R20" i="1"/>
  <c r="P20" i="1" s="1"/>
  <c r="S15" i="1"/>
  <c r="Q15" i="1" s="1"/>
  <c r="R13" i="1"/>
  <c r="P13" i="1" s="1"/>
  <c r="R10" i="1"/>
  <c r="P10" i="1" s="1"/>
  <c r="R8" i="1"/>
  <c r="P8" i="1" s="1"/>
  <c r="R27" i="1"/>
  <c r="P27" i="1" s="1"/>
  <c r="R24" i="1"/>
  <c r="P24" i="1" s="1"/>
  <c r="S19" i="1"/>
  <c r="Q19" i="1" s="1"/>
  <c r="S11" i="1"/>
  <c r="Q11" i="1" s="1"/>
</calcChain>
</file>

<file path=xl/sharedStrings.xml><?xml version="1.0" encoding="utf-8"?>
<sst xmlns="http://schemas.openxmlformats.org/spreadsheetml/2006/main" count="164" uniqueCount="111">
  <si>
    <t>協会けんぽ料率</t>
    <rPh sb="0" eb="2">
      <t>キョウカイ</t>
    </rPh>
    <rPh sb="5" eb="7">
      <t>リョウリツ</t>
    </rPh>
    <phoneticPr fontId="3"/>
  </si>
  <si>
    <t>○平成27年4月分(5月末納付分)からの健康保険・厚生年金保険料額表</t>
    <rPh sb="1" eb="3">
      <t>ヘイセイ</t>
    </rPh>
    <rPh sb="5" eb="6">
      <t>ネン</t>
    </rPh>
    <rPh sb="7" eb="8">
      <t>ガツ</t>
    </rPh>
    <rPh sb="8" eb="9">
      <t>ブン</t>
    </rPh>
    <rPh sb="11" eb="13">
      <t>ガツマツ</t>
    </rPh>
    <rPh sb="13" eb="15">
      <t>ノウフ</t>
    </rPh>
    <rPh sb="15" eb="16">
      <t>ブン</t>
    </rPh>
    <rPh sb="20" eb="22">
      <t>ケンコウ</t>
    </rPh>
    <rPh sb="22" eb="24">
      <t>ホケン</t>
    </rPh>
    <phoneticPr fontId="5"/>
  </si>
  <si>
    <t>協会けんぽ選択</t>
    <rPh sb="0" eb="2">
      <t>キョウカイ</t>
    </rPh>
    <rPh sb="5" eb="7">
      <t>センタク</t>
    </rPh>
    <phoneticPr fontId="3"/>
  </si>
  <si>
    <t>標準報酬</t>
    <rPh sb="0" eb="2">
      <t>ヒョウジュン</t>
    </rPh>
    <rPh sb="2" eb="4">
      <t>ホウシュウ</t>
    </rPh>
    <phoneticPr fontId="3"/>
  </si>
  <si>
    <t>報酬月額</t>
    <phoneticPr fontId="5"/>
  </si>
  <si>
    <t>健康保険料・介護保険料</t>
    <rPh sb="0" eb="2">
      <t>ケンコウ</t>
    </rPh>
    <rPh sb="2" eb="5">
      <t>ホケンリョウ</t>
    </rPh>
    <rPh sb="6" eb="8">
      <t>カイゴ</t>
    </rPh>
    <rPh sb="8" eb="11">
      <t>ホケンリョウ</t>
    </rPh>
    <phoneticPr fontId="5"/>
  </si>
  <si>
    <r>
      <rPr>
        <b/>
        <sz val="11"/>
        <rFont val="HG丸ｺﾞｼｯｸM-PRO"/>
        <family val="3"/>
        <charset val="128"/>
      </rPr>
      <t xml:space="preserve">厚生年金保険料
</t>
    </r>
    <r>
      <rPr>
        <sz val="8"/>
        <rFont val="ＭＳ Ｐゴシック"/>
        <family val="3"/>
        <charset val="128"/>
      </rPr>
      <t>（厚生年金基金加入者を除く)</t>
    </r>
    <rPh sb="0" eb="2">
      <t>コウセイ</t>
    </rPh>
    <rPh sb="2" eb="4">
      <t>ネンキン</t>
    </rPh>
    <rPh sb="4" eb="6">
      <t>ホケン</t>
    </rPh>
    <rPh sb="6" eb="7">
      <t>リョウ</t>
    </rPh>
    <rPh sb="9" eb="11">
      <t>コウセイ</t>
    </rPh>
    <rPh sb="11" eb="13">
      <t>ネンキン</t>
    </rPh>
    <rPh sb="13" eb="15">
      <t>キキン</t>
    </rPh>
    <rPh sb="15" eb="18">
      <t>カニュウシャ</t>
    </rPh>
    <rPh sb="19" eb="20">
      <t>ノゾ</t>
    </rPh>
    <phoneticPr fontId="5"/>
  </si>
  <si>
    <t>富山県</t>
  </si>
  <si>
    <t>都道府県</t>
  </si>
  <si>
    <t>一般保険料率</t>
  </si>
  <si>
    <t>特定保険料率</t>
  </si>
  <si>
    <t>基本保険料率</t>
  </si>
  <si>
    <t>健康保険料</t>
    <rPh sb="0" eb="2">
      <t>ケンコウ</t>
    </rPh>
    <rPh sb="2" eb="4">
      <t>ホケン</t>
    </rPh>
    <rPh sb="4" eb="5">
      <t>リョウ</t>
    </rPh>
    <phoneticPr fontId="5"/>
  </si>
  <si>
    <t>介護保険料</t>
    <rPh sb="0" eb="2">
      <t>カイゴ</t>
    </rPh>
    <rPh sb="2" eb="5">
      <t>ホケンリョウ</t>
    </rPh>
    <phoneticPr fontId="5"/>
  </si>
  <si>
    <r>
      <rPr>
        <sz val="12"/>
        <rFont val="HGS創英角ｺﾞｼｯｸUB"/>
        <family val="3"/>
        <charset val="128"/>
      </rPr>
      <t>健康保険料＋介護保険料</t>
    </r>
    <r>
      <rPr>
        <sz val="11"/>
        <rFont val="ＭＳ Ｐゴシック"/>
        <family val="3"/>
        <charset val="128"/>
      </rPr>
      <t/>
    </r>
    <rPh sb="0" eb="2">
      <t>ケンコウ</t>
    </rPh>
    <rPh sb="2" eb="5">
      <t>ホケンリョウ</t>
    </rPh>
    <rPh sb="6" eb="8">
      <t>カイゴ</t>
    </rPh>
    <rPh sb="8" eb="11">
      <t>ホケンリョウ</t>
    </rPh>
    <phoneticPr fontId="5"/>
  </si>
  <si>
    <r>
      <rPr>
        <sz val="12"/>
        <rFont val="HGS創英角ｺﾞｼｯｸUB"/>
        <family val="3"/>
        <charset val="128"/>
      </rPr>
      <t>一般</t>
    </r>
    <r>
      <rPr>
        <sz val="11"/>
        <rFont val="ＭＳ Ｐゴシック"/>
        <family val="3"/>
        <charset val="128"/>
      </rPr>
      <t/>
    </r>
    <rPh sb="0" eb="2">
      <t>イッパン</t>
    </rPh>
    <phoneticPr fontId="5"/>
  </si>
  <si>
    <t>支部を選択してください</t>
    <rPh sb="0" eb="2">
      <t>シブ</t>
    </rPh>
    <rPh sb="3" eb="5">
      <t>センタク</t>
    </rPh>
    <phoneticPr fontId="3"/>
  </si>
  <si>
    <t>介護保険第2号に該当しない被保険者</t>
    <phoneticPr fontId="3"/>
  </si>
  <si>
    <t>介護保険料第2号被保険者</t>
    <phoneticPr fontId="3"/>
  </si>
  <si>
    <t>(坑内員・船員以外)</t>
    <phoneticPr fontId="3"/>
  </si>
  <si>
    <t>A+B</t>
    <phoneticPr fontId="3"/>
  </si>
  <si>
    <t>A</t>
    <phoneticPr fontId="3"/>
  </si>
  <si>
    <t>B</t>
    <phoneticPr fontId="3"/>
  </si>
  <si>
    <t>全額</t>
    <rPh sb="0" eb="2">
      <t>ゼンガク</t>
    </rPh>
    <phoneticPr fontId="5"/>
  </si>
  <si>
    <t>折半額</t>
    <rPh sb="0" eb="2">
      <t>セッパン</t>
    </rPh>
    <rPh sb="2" eb="3">
      <t>ガク</t>
    </rPh>
    <phoneticPr fontId="5"/>
  </si>
  <si>
    <t>全額</t>
  </si>
  <si>
    <t>折半額</t>
  </si>
  <si>
    <t>北海道</t>
  </si>
  <si>
    <t>等級</t>
  </si>
  <si>
    <t>月額</t>
  </si>
  <si>
    <t>日額</t>
  </si>
  <si>
    <t>円以上</t>
  </si>
  <si>
    <t>円未満</t>
  </si>
  <si>
    <t>青森県</t>
  </si>
  <si>
    <t>～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</si>
  <si>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</si>
  <si>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</si>
  <si>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</si>
  <si>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</si>
  <si>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</si>
  <si>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</si>
  <si>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</si>
  <si>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</si>
  <si>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</si>
  <si>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</si>
  <si>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</si>
  <si>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</si>
  <si>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</si>
  <si>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</si>
  <si>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</si>
  <si>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</si>
  <si>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</si>
  <si>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</si>
  <si>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</si>
  <si>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</si>
  <si>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</si>
  <si>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</si>
  <si>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</si>
  <si>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</si>
  <si>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</si>
  <si>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</si>
  <si>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</si>
  <si>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</si>
  <si>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</si>
  <si>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</si>
  <si>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</si>
  <si>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</si>
  <si>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</si>
  <si>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</si>
  <si>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</si>
  <si>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</si>
  <si>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</si>
  <si>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</si>
  <si>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</si>
  <si>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</si>
  <si>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</si>
  <si>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</si>
  <si>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</si>
  <si>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</si>
  <si>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健康保険料・厚生年金保険料について</t>
    <rPh sb="0" eb="2">
      <t>ケンコウ</t>
    </rPh>
    <rPh sb="2" eb="5">
      <t>ホケンリョウ</t>
    </rPh>
    <rPh sb="6" eb="8">
      <t>コウセイ</t>
    </rPh>
    <rPh sb="8" eb="10">
      <t>ネンキン</t>
    </rPh>
    <rPh sb="10" eb="13">
      <t>ホケンリョウ</t>
    </rPh>
    <phoneticPr fontId="3"/>
  </si>
  <si>
    <t>●　被保険者負担分（保険料額表の折半額）に円未満の端数がある場合</t>
    <rPh sb="10" eb="13">
      <t>ホケンリョウ</t>
    </rPh>
    <rPh sb="13" eb="14">
      <t>ガク</t>
    </rPh>
    <phoneticPr fontId="5"/>
  </si>
  <si>
    <r>
      <t>①事業主が、給与から被保険者負担分を控除する場合、</t>
    </r>
    <r>
      <rPr>
        <u/>
        <sz val="12"/>
        <rFont val="HG丸ｺﾞｼｯｸM-PRO"/>
        <family val="3"/>
        <charset val="128"/>
      </rPr>
      <t>被保険者負担分の端数が５０銭以下の場合は切り捨て、</t>
    </r>
    <phoneticPr fontId="5"/>
  </si>
  <si>
    <r>
      <t>　</t>
    </r>
    <r>
      <rPr>
        <u/>
        <sz val="12"/>
        <rFont val="HG丸ｺﾞｼｯｸM-PRO"/>
        <family val="3"/>
        <charset val="128"/>
      </rPr>
      <t>５０銭を超える場合は切り上げて１円</t>
    </r>
    <r>
      <rPr>
        <sz val="12"/>
        <rFont val="HG丸ｺﾞｼｯｸM-PRO"/>
        <family val="3"/>
        <charset val="128"/>
      </rPr>
      <t>となります。</t>
    </r>
    <phoneticPr fontId="5"/>
  </si>
  <si>
    <t>②被保険者が、被保険者負担分を事業主へ現金で支払う場合、被保険者負担分の端数が５０銭未満の場合は切り捨て、</t>
    <phoneticPr fontId="5"/>
  </si>
  <si>
    <t>　５０銭以上の場合は切り上げて１円となります。</t>
    <rPh sb="4" eb="6">
      <t>イジョウ</t>
    </rPh>
    <phoneticPr fontId="5"/>
  </si>
  <si>
    <t xml:space="preserve"> (注)①②にかかわらず、事業主と被保険者の間で特約がある場合には、特約に基づき端数処理をすることができます。</t>
    <phoneticPr fontId="5"/>
  </si>
  <si>
    <t>●　納入告知書の保険料額について</t>
    <rPh sb="2" eb="4">
      <t>ノウニュウ</t>
    </rPh>
    <rPh sb="4" eb="7">
      <t>コクチショ</t>
    </rPh>
    <rPh sb="8" eb="11">
      <t>ホケンリョウ</t>
    </rPh>
    <rPh sb="11" eb="12">
      <t>ガク</t>
    </rPh>
    <phoneticPr fontId="5"/>
  </si>
  <si>
    <t>　納入告知書の保険料額は、被保険者個々の保険料額を合算した金額となります。</t>
    <rPh sb="1" eb="3">
      <t>ノウニュウ</t>
    </rPh>
    <rPh sb="3" eb="6">
      <t>コクチショ</t>
    </rPh>
    <rPh sb="7" eb="10">
      <t>ホケンリョウ</t>
    </rPh>
    <rPh sb="10" eb="11">
      <t>ガク</t>
    </rPh>
    <rPh sb="13" eb="17">
      <t>ヒホケンシャ</t>
    </rPh>
    <rPh sb="17" eb="19">
      <t>ココ</t>
    </rPh>
    <rPh sb="20" eb="23">
      <t>ホケンリョウ</t>
    </rPh>
    <rPh sb="23" eb="24">
      <t>ガク</t>
    </rPh>
    <rPh sb="25" eb="27">
      <t>ガッサン</t>
    </rPh>
    <rPh sb="29" eb="31">
      <t>キンガク</t>
    </rPh>
    <phoneticPr fontId="5"/>
  </si>
  <si>
    <r>
      <t>　ただし、その</t>
    </r>
    <r>
      <rPr>
        <u/>
        <sz val="12"/>
        <rFont val="HG丸ｺﾞｼｯｸM-PRO"/>
        <family val="3"/>
        <charset val="128"/>
      </rPr>
      <t>合算した金額に円未満の端数がある場合は、その端数を切り捨てた額</t>
    </r>
    <r>
      <rPr>
        <sz val="12"/>
        <rFont val="HG丸ｺﾞｼｯｸM-PRO"/>
        <family val="3"/>
        <charset val="128"/>
      </rPr>
      <t>となります。</t>
    </r>
    <rPh sb="14" eb="17">
      <t>エンミマン</t>
    </rPh>
    <rPh sb="18" eb="20">
      <t>ハスウ</t>
    </rPh>
    <rPh sb="23" eb="25">
      <t>バアイ</t>
    </rPh>
    <rPh sb="29" eb="31">
      <t>ハスウ</t>
    </rPh>
    <rPh sb="32" eb="33">
      <t>キ</t>
    </rPh>
    <rPh sb="34" eb="35">
      <t>ス</t>
    </rPh>
    <rPh sb="37" eb="38">
      <t>ガク</t>
    </rPh>
    <phoneticPr fontId="5"/>
  </si>
  <si>
    <t>●　賞与に係る保険料について</t>
    <rPh sb="2" eb="4">
      <t>ショウヨ</t>
    </rPh>
    <rPh sb="5" eb="6">
      <t>カカ</t>
    </rPh>
    <rPh sb="7" eb="10">
      <t>ホケンリョウ</t>
    </rPh>
    <phoneticPr fontId="5"/>
  </si>
  <si>
    <r>
      <t>　賞与に係る保険料は、</t>
    </r>
    <r>
      <rPr>
        <u/>
        <sz val="12"/>
        <rFont val="HG丸ｺﾞｼｯｸM-PRO"/>
        <family val="3"/>
        <charset val="128"/>
      </rPr>
      <t>賞与額から1,000円未満の端数を切り捨てた額(標準賞与額)に、保険料率を乗じた額</t>
    </r>
    <r>
      <rPr>
        <sz val="12"/>
        <rFont val="HG丸ｺﾞｼｯｸM-PRO"/>
        <family val="3"/>
        <charset val="128"/>
      </rPr>
      <t>と</t>
    </r>
    <rPh sb="1" eb="3">
      <t>ショウヨ</t>
    </rPh>
    <rPh sb="4" eb="5">
      <t>カカ</t>
    </rPh>
    <rPh sb="6" eb="9">
      <t>ホケンリョウ</t>
    </rPh>
    <rPh sb="11" eb="14">
      <t>ショウヨガク</t>
    </rPh>
    <rPh sb="21" eb="22">
      <t>エン</t>
    </rPh>
    <rPh sb="22" eb="24">
      <t>ミマン</t>
    </rPh>
    <rPh sb="25" eb="27">
      <t>ハスウ</t>
    </rPh>
    <rPh sb="28" eb="29">
      <t>キ</t>
    </rPh>
    <rPh sb="30" eb="31">
      <t>ス</t>
    </rPh>
    <rPh sb="33" eb="34">
      <t>ガク</t>
    </rPh>
    <rPh sb="35" eb="37">
      <t>ヒョウジュン</t>
    </rPh>
    <rPh sb="37" eb="40">
      <t>ショウヨガク</t>
    </rPh>
    <rPh sb="43" eb="46">
      <t>ホケンリョウ</t>
    </rPh>
    <rPh sb="46" eb="47">
      <t>リツ</t>
    </rPh>
    <rPh sb="48" eb="49">
      <t>ジョウ</t>
    </rPh>
    <rPh sb="51" eb="52">
      <t>ガク</t>
    </rPh>
    <phoneticPr fontId="5"/>
  </si>
  <si>
    <t>なります。</t>
    <phoneticPr fontId="3"/>
  </si>
  <si>
    <t>　＜標準賞与額の上限＞</t>
    <phoneticPr fontId="5"/>
  </si>
  <si>
    <t>健康保険・・・年間(毎年4月1日から翌年3月31日までの累計額)540万円</t>
    <rPh sb="35" eb="37">
      <t>マンエン</t>
    </rPh>
    <phoneticPr fontId="3"/>
  </si>
  <si>
    <t>厚生年金保険と子ども・子育て拠出金・・・１か月あたり150万円</t>
    <rPh sb="7" eb="8">
      <t>コ</t>
    </rPh>
    <rPh sb="11" eb="13">
      <t>コソダ</t>
    </rPh>
    <phoneticPr fontId="3"/>
  </si>
  <si>
    <t>●　健康保険と厚生年金の対象者について</t>
    <rPh sb="2" eb="4">
      <t>ケンコウ</t>
    </rPh>
    <rPh sb="4" eb="6">
      <t>ホケン</t>
    </rPh>
    <rPh sb="7" eb="9">
      <t>コウセイ</t>
    </rPh>
    <rPh sb="9" eb="11">
      <t>ネンキン</t>
    </rPh>
    <rPh sb="12" eb="15">
      <t>タイショウシャ</t>
    </rPh>
    <phoneticPr fontId="5"/>
  </si>
  <si>
    <t xml:space="preserve">  健康保険の被保険者・・・75歳未満</t>
    <rPh sb="2" eb="4">
      <t>ケンコウ</t>
    </rPh>
    <rPh sb="4" eb="6">
      <t>ホケン</t>
    </rPh>
    <rPh sb="7" eb="11">
      <t>ヒホケンシャ</t>
    </rPh>
    <rPh sb="16" eb="17">
      <t>サイ</t>
    </rPh>
    <rPh sb="17" eb="19">
      <t>ミマン</t>
    </rPh>
    <phoneticPr fontId="5"/>
  </si>
  <si>
    <t xml:space="preserve">  厚生年金の被保険者・・・70歳未満</t>
    <rPh sb="2" eb="4">
      <t>コウセイ</t>
    </rPh>
    <rPh sb="4" eb="6">
      <t>ネンキン</t>
    </rPh>
    <rPh sb="7" eb="11">
      <t>ヒホケンシャ</t>
    </rPh>
    <rPh sb="16" eb="19">
      <t>サイミマン</t>
    </rPh>
    <phoneticPr fontId="3"/>
  </si>
  <si>
    <t>●　任意継続被保険者の標準報酬月額について</t>
    <rPh sb="2" eb="4">
      <t>ニンイ</t>
    </rPh>
    <rPh sb="4" eb="6">
      <t>ケイゾク</t>
    </rPh>
    <rPh sb="6" eb="10">
      <t>ヒホケンシャ</t>
    </rPh>
    <rPh sb="11" eb="13">
      <t>ヒョウジュン</t>
    </rPh>
    <rPh sb="13" eb="15">
      <t>ホウシュウ</t>
    </rPh>
    <rPh sb="15" eb="17">
      <t>ゲツガク</t>
    </rPh>
    <phoneticPr fontId="5"/>
  </si>
  <si>
    <r>
      <t xml:space="preserve">  協会けんぽの任意継続被保険者に関する標準報酬月額の上限は </t>
    </r>
    <r>
      <rPr>
        <sz val="14"/>
        <rFont val="HGP創英角ｺﾞｼｯｸUB"/>
        <family val="3"/>
        <charset val="128"/>
      </rPr>
      <t xml:space="preserve">28万円 </t>
    </r>
    <r>
      <rPr>
        <sz val="12"/>
        <rFont val="HG丸ｺﾞｼｯｸM-PRO"/>
        <family val="3"/>
        <charset val="128"/>
      </rPr>
      <t>です。</t>
    </r>
    <rPh sb="2" eb="4">
      <t>キョウカイ</t>
    </rPh>
    <rPh sb="8" eb="10">
      <t>ニンイ</t>
    </rPh>
    <rPh sb="10" eb="12">
      <t>ケイゾク</t>
    </rPh>
    <rPh sb="12" eb="16">
      <t>ヒホケンシャ</t>
    </rPh>
    <rPh sb="17" eb="18">
      <t>カン</t>
    </rPh>
    <rPh sb="20" eb="22">
      <t>ヒョウジュン</t>
    </rPh>
    <rPh sb="22" eb="24">
      <t>ホウシュウ</t>
    </rPh>
    <rPh sb="24" eb="26">
      <t>ゲツガク</t>
    </rPh>
    <rPh sb="27" eb="29">
      <t>ジョウゲン</t>
    </rPh>
    <rPh sb="33" eb="35">
      <t>マンエン</t>
    </rPh>
    <phoneticPr fontId="5"/>
  </si>
  <si>
    <t>介護保険について</t>
    <rPh sb="0" eb="2">
      <t>カイゴ</t>
    </rPh>
    <rPh sb="2" eb="4">
      <t>ホケン</t>
    </rPh>
    <phoneticPr fontId="3"/>
  </si>
  <si>
    <t>●</t>
    <phoneticPr fontId="5"/>
  </si>
  <si>
    <t>介護保険2号被保険者・・・40歳～64歳</t>
    <rPh sb="0" eb="2">
      <t>カイゴ</t>
    </rPh>
    <rPh sb="2" eb="4">
      <t>ホケン</t>
    </rPh>
    <rPh sb="5" eb="6">
      <t>ゴウ</t>
    </rPh>
    <rPh sb="6" eb="10">
      <t>ヒホケンシャ</t>
    </rPh>
    <rPh sb="15" eb="16">
      <t>サイ</t>
    </rPh>
    <rPh sb="19" eb="20">
      <t>サイ</t>
    </rPh>
    <phoneticPr fontId="3"/>
  </si>
  <si>
    <t xml:space="preserve">   介護保険料は、給料から徴収されます。</t>
    <rPh sb="3" eb="5">
      <t>カイゴ</t>
    </rPh>
    <rPh sb="5" eb="8">
      <t>ホケンリョウ</t>
    </rPh>
    <rPh sb="10" eb="12">
      <t>キュウリョウ</t>
    </rPh>
    <rPh sb="14" eb="16">
      <t>チョウシュウ</t>
    </rPh>
    <phoneticPr fontId="5"/>
  </si>
  <si>
    <t>介護保険1号被保険者・・・65歳～</t>
    <rPh sb="0" eb="2">
      <t>カイゴ</t>
    </rPh>
    <rPh sb="2" eb="4">
      <t>ホケン</t>
    </rPh>
    <rPh sb="5" eb="6">
      <t>ゴウ</t>
    </rPh>
    <rPh sb="6" eb="10">
      <t>ヒホケンシャ</t>
    </rPh>
    <rPh sb="15" eb="16">
      <t>サイ</t>
    </rPh>
    <phoneticPr fontId="3"/>
  </si>
  <si>
    <t xml:space="preserve">  介護保険料は、年金から徴収されるか、個別に市町村に納付します。</t>
    <rPh sb="2" eb="4">
      <t>カイゴ</t>
    </rPh>
    <rPh sb="4" eb="7">
      <t>ホケンリョウ</t>
    </rPh>
    <rPh sb="9" eb="11">
      <t>ネンキン</t>
    </rPh>
    <rPh sb="13" eb="15">
      <t>チョウシュウ</t>
    </rPh>
    <rPh sb="20" eb="22">
      <t>コベツ</t>
    </rPh>
    <rPh sb="23" eb="26">
      <t>シチョウソン</t>
    </rPh>
    <rPh sb="27" eb="29">
      <t>ノウフ</t>
    </rPh>
    <phoneticPr fontId="3"/>
  </si>
  <si>
    <t>子ども・子育て拠出金について</t>
    <rPh sb="0" eb="1">
      <t>コ</t>
    </rPh>
    <rPh sb="4" eb="6">
      <t>コソダ</t>
    </rPh>
    <rPh sb="7" eb="10">
      <t>キョシュツキン</t>
    </rPh>
    <phoneticPr fontId="3"/>
  </si>
  <si>
    <t>　厚生年金保険の被保険者を使用する事業主の方は、児童手当等の支給に要する費用の一部として子ども・子育て拠出金を</t>
    <rPh sb="1" eb="3">
      <t>コウセイ</t>
    </rPh>
    <rPh sb="3" eb="5">
      <t>ネンキン</t>
    </rPh>
    <rPh sb="5" eb="7">
      <t>ホケン</t>
    </rPh>
    <rPh sb="8" eb="12">
      <t>ヒホケンシャ</t>
    </rPh>
    <rPh sb="13" eb="15">
      <t>シヨウ</t>
    </rPh>
    <rPh sb="17" eb="20">
      <t>ジギョウヌシ</t>
    </rPh>
    <rPh sb="21" eb="22">
      <t>カタ</t>
    </rPh>
    <rPh sb="24" eb="26">
      <t>ジドウ</t>
    </rPh>
    <rPh sb="26" eb="28">
      <t>テアテ</t>
    </rPh>
    <rPh sb="28" eb="29">
      <t>トウ</t>
    </rPh>
    <rPh sb="30" eb="32">
      <t>シキュウ</t>
    </rPh>
    <rPh sb="33" eb="34">
      <t>ヨウ</t>
    </rPh>
    <rPh sb="36" eb="38">
      <t>ヒヨウ</t>
    </rPh>
    <rPh sb="39" eb="41">
      <t>イチブ</t>
    </rPh>
    <rPh sb="44" eb="45">
      <t>コ</t>
    </rPh>
    <rPh sb="48" eb="50">
      <t>コソダ</t>
    </rPh>
    <rPh sb="51" eb="53">
      <t>キョシュツ</t>
    </rPh>
    <rPh sb="53" eb="54">
      <t>キン</t>
    </rPh>
    <phoneticPr fontId="5"/>
  </si>
  <si>
    <t>全額負担いただくことになります。</t>
    <phoneticPr fontId="5"/>
  </si>
  <si>
    <r>
      <t>　この子ども・子育て拠出金の額は、被保険者個々の厚生年金保険の</t>
    </r>
    <r>
      <rPr>
        <u/>
        <sz val="12"/>
        <rFont val="HG丸ｺﾞｼｯｸM-PRO"/>
        <family val="3"/>
        <charset val="128"/>
      </rPr>
      <t>標準報酬月額及び標準賞与額に拠出金率(</t>
    </r>
    <r>
      <rPr>
        <u/>
        <sz val="14"/>
        <rFont val="HGP創英角ｺﾞｼｯｸUB"/>
        <family val="3"/>
        <charset val="128"/>
      </rPr>
      <t>0.15％</t>
    </r>
    <r>
      <rPr>
        <u/>
        <sz val="12"/>
        <rFont val="HG丸ｺﾞｼｯｸM-PRO"/>
        <family val="3"/>
        <charset val="128"/>
      </rPr>
      <t>)を</t>
    </r>
    <rPh sb="3" eb="4">
      <t>コ</t>
    </rPh>
    <rPh sb="7" eb="9">
      <t>コソダ</t>
    </rPh>
    <rPh sb="39" eb="41">
      <t>ヒョウジュン</t>
    </rPh>
    <rPh sb="41" eb="43">
      <t>ショウヨ</t>
    </rPh>
    <rPh sb="43" eb="44">
      <t>ガク</t>
    </rPh>
    <rPh sb="45" eb="47">
      <t>キョシュツ</t>
    </rPh>
    <rPh sb="47" eb="48">
      <t>キン</t>
    </rPh>
    <rPh sb="48" eb="49">
      <t>リツ</t>
    </rPh>
    <phoneticPr fontId="5"/>
  </si>
  <si>
    <r>
      <rPr>
        <u/>
        <sz val="12"/>
        <color theme="1"/>
        <rFont val="HG丸ｺﾞｼｯｸM-PRO"/>
        <family val="3"/>
        <charset val="128"/>
      </rPr>
      <t>乗じて</t>
    </r>
    <r>
      <rPr>
        <sz val="12"/>
        <color theme="1"/>
        <rFont val="HG丸ｺﾞｼｯｸM-PRO"/>
        <family val="3"/>
        <charset val="128"/>
      </rPr>
      <t>得た額の総額となります。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</si>
</sst>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%"/>
    <numFmt numFmtId="177" formatCode="#,##0.0;[Red]\-#,##0.0"/>
    <numFmt numFmtId="178" formatCode="0.0000%"/>
  </numFmts>
  <fonts count="38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0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  <font>
      <sz val="12"/>
      <name val="HGP創英角ｺﾞｼｯｸUB"/>
      <family val="3"/>
      <charset val="128"/>
    </font>
    <font>
      <sz val="10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1"/>
      <name val="HGS創英角ｺﾞｼｯｸUB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8"/>
      <name val="HGP創英角ｺﾞｼｯｸUB"/>
      <family val="3"/>
      <charset val="128"/>
    </font>
    <font>
      <b/>
      <sz val="2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P創英角ｺﾞｼｯｸUB"/>
      <family val="3"/>
      <charset val="128"/>
    </font>
    <font>
      <u/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P創英角ｺﾞｼｯｸUB"/>
      <family val="3"/>
      <charset val="128"/>
    </font>
    <font>
      <sz val="14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u/>
      <sz val="14"/>
      <name val="HGP創英角ｺﾞｼｯｸUB"/>
      <family val="3"/>
      <charset val="128"/>
    </font>
    <font>
      <sz val="11"/>
      <name val="ＭＳ ゴシック"/>
      <family val="3"/>
      <charset val="128"/>
    </font>
    <font>
      <u/>
      <sz val="12"/>
      <color theme="1"/>
      <name val="HG丸ｺﾞｼｯｸM-PRO"/>
      <family val="3"/>
      <charset val="128"/>
    </font>
    <font>
      <sz val="1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BA97"/>
        <bgColor indexed="64"/>
      </patternFill>
    </fill>
    <fill>
      <patternFill patternType="solid">
        <fgColor rgb="FFFF8447"/>
        <bgColor indexed="64"/>
      </patternFill>
    </fill>
    <fill>
      <patternFill patternType="solid">
        <fgColor rgb="FFFDE6A5"/>
        <bgColor indexed="64"/>
      </patternFill>
    </fill>
    <fill>
      <patternFill patternType="solid">
        <fgColor rgb="FFFF8447"/>
        <bgColor indexed="50"/>
      </patternFill>
    </fill>
    <fill>
      <patternFill patternType="solid">
        <fgColor rgb="FFFF8447"/>
        <bgColor indexed="43"/>
      </patternFill>
    </fill>
  </fills>
  <borders count="8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2" applyNumberFormat="1" applyFont="1" applyFill="1" applyBorder="1" applyAlignment="1">
      <alignment horizontal="center" wrapText="1"/>
    </xf>
    <xf numFmtId="10" fontId="7" fillId="0" borderId="0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shrinkToFit="1"/>
    </xf>
    <xf numFmtId="0" fontId="2" fillId="0" borderId="29" xfId="0" applyFont="1" applyBorder="1">
      <alignment vertical="center"/>
    </xf>
    <xf numFmtId="0" fontId="2" fillId="0" borderId="0" xfId="0" applyFont="1" applyAlignment="1">
      <alignment horizontal="center" vertical="center"/>
    </xf>
    <xf numFmtId="38" fontId="2" fillId="0" borderId="32" xfId="1" applyFont="1" applyFill="1" applyBorder="1" applyAlignment="1">
      <alignment horizontal="center" vertical="center"/>
    </xf>
    <xf numFmtId="38" fontId="2" fillId="0" borderId="33" xfId="1" applyFont="1" applyFill="1" applyBorder="1" applyAlignment="1">
      <alignment horizontal="center" vertical="center"/>
    </xf>
    <xf numFmtId="38" fontId="2" fillId="0" borderId="34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38" fontId="2" fillId="0" borderId="35" xfId="1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10" fontId="17" fillId="0" borderId="37" xfId="0" applyNumberFormat="1" applyFont="1" applyBorder="1" applyAlignment="1">
      <alignment horizontal="center" vertical="center" wrapText="1"/>
    </xf>
    <xf numFmtId="10" fontId="7" fillId="0" borderId="38" xfId="0" applyNumberFormat="1" applyFont="1" applyBorder="1" applyAlignment="1">
      <alignment horizontal="center" vertical="center" wrapText="1"/>
    </xf>
    <xf numFmtId="38" fontId="14" fillId="0" borderId="16" xfId="1" applyFont="1" applyFill="1" applyBorder="1" applyAlignment="1">
      <alignment horizontal="center" vertical="center"/>
    </xf>
    <xf numFmtId="38" fontId="16" fillId="0" borderId="40" xfId="1" applyFont="1" applyBorder="1" applyAlignment="1">
      <alignment horizontal="right"/>
    </xf>
    <xf numFmtId="38" fontId="16" fillId="0" borderId="41" xfId="1" applyFont="1" applyFill="1" applyBorder="1" applyAlignment="1">
      <alignment horizontal="right"/>
    </xf>
    <xf numFmtId="38" fontId="16" fillId="0" borderId="42" xfId="1" applyFont="1" applyBorder="1" applyAlignment="1">
      <alignment horizontal="right"/>
    </xf>
    <xf numFmtId="10" fontId="18" fillId="0" borderId="43" xfId="2" applyNumberFormat="1" applyFont="1" applyFill="1" applyBorder="1" applyAlignment="1">
      <alignment horizontal="center" vertical="center"/>
    </xf>
    <xf numFmtId="10" fontId="18" fillId="0" borderId="32" xfId="2" applyNumberFormat="1" applyFont="1" applyFill="1" applyBorder="1" applyAlignment="1">
      <alignment horizontal="center" vertical="center"/>
    </xf>
    <xf numFmtId="176" fontId="18" fillId="0" borderId="15" xfId="1" quotePrefix="1" applyNumberFormat="1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 wrapText="1"/>
    </xf>
    <xf numFmtId="10" fontId="17" fillId="5" borderId="37" xfId="0" applyNumberFormat="1" applyFont="1" applyFill="1" applyBorder="1" applyAlignment="1">
      <alignment horizontal="center" vertical="center" wrapText="1"/>
    </xf>
    <xf numFmtId="10" fontId="7" fillId="5" borderId="38" xfId="0" applyNumberFormat="1" applyFont="1" applyFill="1" applyBorder="1" applyAlignment="1">
      <alignment horizontal="center" vertical="center" wrapText="1"/>
    </xf>
    <xf numFmtId="38" fontId="16" fillId="0" borderId="39" xfId="1" applyFont="1" applyBorder="1" applyAlignment="1">
      <alignment horizontal="center" vertical="center"/>
    </xf>
    <xf numFmtId="38" fontId="16" fillId="0" borderId="16" xfId="1" applyFont="1" applyBorder="1" applyAlignment="1">
      <alignment horizontal="center" vertical="center"/>
    </xf>
    <xf numFmtId="38" fontId="19" fillId="0" borderId="16" xfId="1" applyFont="1" applyBorder="1" applyAlignment="1">
      <alignment horizontal="right" vertical="center"/>
    </xf>
    <xf numFmtId="38" fontId="2" fillId="0" borderId="33" xfId="1" applyFont="1" applyBorder="1" applyAlignment="1">
      <alignment vertical="center"/>
    </xf>
    <xf numFmtId="38" fontId="20" fillId="0" borderId="24" xfId="1" applyFont="1" applyBorder="1" applyAlignment="1">
      <alignment vertical="center"/>
    </xf>
    <xf numFmtId="38" fontId="21" fillId="0" borderId="31" xfId="1" applyFont="1" applyFill="1" applyBorder="1" applyAlignment="1">
      <alignment horizontal="center" vertical="center"/>
    </xf>
    <xf numFmtId="38" fontId="20" fillId="0" borderId="27" xfId="1" applyFont="1" applyBorder="1" applyAlignment="1">
      <alignment horizontal="right" vertical="center" shrinkToFit="1"/>
    </xf>
    <xf numFmtId="177" fontId="22" fillId="0" borderId="43" xfId="1" applyNumberFormat="1" applyFont="1" applyBorder="1" applyAlignment="1">
      <alignment horizontal="right" vertical="center"/>
    </xf>
    <xf numFmtId="177" fontId="22" fillId="0" borderId="33" xfId="1" applyNumberFormat="1" applyFont="1" applyBorder="1" applyAlignment="1">
      <alignment horizontal="right" vertical="center"/>
    </xf>
    <xf numFmtId="177" fontId="22" fillId="0" borderId="32" xfId="1" applyNumberFormat="1" applyFont="1" applyBorder="1" applyAlignment="1">
      <alignment horizontal="right" vertical="center"/>
    </xf>
    <xf numFmtId="177" fontId="22" fillId="0" borderId="34" xfId="1" applyNumberFormat="1" applyFont="1" applyBorder="1" applyAlignment="1">
      <alignment horizontal="right" vertical="center"/>
    </xf>
    <xf numFmtId="38" fontId="16" fillId="3" borderId="39" xfId="1" applyFont="1" applyFill="1" applyBorder="1" applyAlignment="1">
      <alignment horizontal="center" vertical="center"/>
    </xf>
    <xf numFmtId="38" fontId="16" fillId="3" borderId="16" xfId="1" applyFont="1" applyFill="1" applyBorder="1" applyAlignment="1">
      <alignment horizontal="center" vertical="center"/>
    </xf>
    <xf numFmtId="38" fontId="19" fillId="3" borderId="16" xfId="1" applyFont="1" applyFill="1" applyBorder="1" applyAlignment="1">
      <alignment horizontal="right" vertical="center"/>
    </xf>
    <xf numFmtId="38" fontId="2" fillId="3" borderId="33" xfId="1" applyFont="1" applyFill="1" applyBorder="1" applyAlignment="1">
      <alignment vertical="center"/>
    </xf>
    <xf numFmtId="38" fontId="20" fillId="3" borderId="46" xfId="1" applyFont="1" applyFill="1" applyBorder="1" applyAlignment="1">
      <alignment horizontal="right" vertical="center"/>
    </xf>
    <xf numFmtId="38" fontId="21" fillId="3" borderId="47" xfId="1" applyFont="1" applyFill="1" applyBorder="1" applyAlignment="1">
      <alignment horizontal="center" vertical="center"/>
    </xf>
    <xf numFmtId="38" fontId="20" fillId="3" borderId="48" xfId="1" applyFont="1" applyFill="1" applyBorder="1" applyAlignment="1">
      <alignment horizontal="right" vertical="center" shrinkToFit="1"/>
    </xf>
    <xf numFmtId="177" fontId="22" fillId="3" borderId="43" xfId="1" applyNumberFormat="1" applyFont="1" applyFill="1" applyBorder="1" applyAlignment="1">
      <alignment horizontal="right" vertical="center"/>
    </xf>
    <xf numFmtId="177" fontId="22" fillId="3" borderId="33" xfId="1" applyNumberFormat="1" applyFont="1" applyFill="1" applyBorder="1" applyAlignment="1">
      <alignment horizontal="right" vertical="center"/>
    </xf>
    <xf numFmtId="177" fontId="22" fillId="3" borderId="32" xfId="1" applyNumberFormat="1" applyFont="1" applyFill="1" applyBorder="1" applyAlignment="1">
      <alignment horizontal="right" vertical="center"/>
    </xf>
    <xf numFmtId="177" fontId="22" fillId="3" borderId="34" xfId="1" applyNumberFormat="1" applyFont="1" applyFill="1" applyBorder="1" applyAlignment="1">
      <alignment horizontal="right" vertical="center"/>
    </xf>
    <xf numFmtId="38" fontId="20" fillId="0" borderId="46" xfId="1" applyFont="1" applyBorder="1" applyAlignment="1">
      <alignment horizontal="right" vertical="center"/>
    </xf>
    <xf numFmtId="38" fontId="21" fillId="0" borderId="47" xfId="1" applyFont="1" applyFill="1" applyBorder="1" applyAlignment="1">
      <alignment horizontal="center" vertical="center"/>
    </xf>
    <xf numFmtId="38" fontId="20" fillId="0" borderId="48" xfId="1" applyFont="1" applyBorder="1" applyAlignment="1">
      <alignment horizontal="right" vertical="center" shrinkToFit="1"/>
    </xf>
    <xf numFmtId="38" fontId="16" fillId="3" borderId="51" xfId="1" applyFont="1" applyFill="1" applyBorder="1" applyAlignment="1">
      <alignment horizontal="center" vertical="center"/>
    </xf>
    <xf numFmtId="38" fontId="16" fillId="3" borderId="52" xfId="1" applyFont="1" applyFill="1" applyBorder="1" applyAlignment="1">
      <alignment horizontal="center" vertical="center"/>
    </xf>
    <xf numFmtId="38" fontId="19" fillId="3" borderId="52" xfId="1" applyFont="1" applyFill="1" applyBorder="1" applyAlignment="1">
      <alignment horizontal="right" vertical="center"/>
    </xf>
    <xf numFmtId="38" fontId="2" fillId="3" borderId="53" xfId="1" applyFont="1" applyFill="1" applyBorder="1" applyAlignment="1">
      <alignment vertical="center"/>
    </xf>
    <xf numFmtId="38" fontId="20" fillId="3" borderId="54" xfId="1" applyFont="1" applyFill="1" applyBorder="1" applyAlignment="1">
      <alignment horizontal="right" vertical="center"/>
    </xf>
    <xf numFmtId="38" fontId="21" fillId="3" borderId="55" xfId="1" applyFont="1" applyFill="1" applyBorder="1" applyAlignment="1">
      <alignment horizontal="center" vertical="center"/>
    </xf>
    <xf numFmtId="38" fontId="20" fillId="3" borderId="56" xfId="1" applyFont="1" applyFill="1" applyBorder="1" applyAlignment="1">
      <alignment horizontal="right" vertical="center" shrinkToFit="1"/>
    </xf>
    <xf numFmtId="177" fontId="22" fillId="3" borderId="57" xfId="1" applyNumberFormat="1" applyFont="1" applyFill="1" applyBorder="1" applyAlignment="1">
      <alignment horizontal="right" vertical="center"/>
    </xf>
    <xf numFmtId="177" fontId="22" fillId="3" borderId="53" xfId="1" applyNumberFormat="1" applyFont="1" applyFill="1" applyBorder="1" applyAlignment="1">
      <alignment horizontal="right" vertical="center"/>
    </xf>
    <xf numFmtId="177" fontId="22" fillId="3" borderId="58" xfId="1" applyNumberFormat="1" applyFont="1" applyFill="1" applyBorder="1" applyAlignment="1">
      <alignment horizontal="right" vertical="center"/>
    </xf>
    <xf numFmtId="177" fontId="22" fillId="3" borderId="59" xfId="1" applyNumberFormat="1" applyFont="1" applyFill="1" applyBorder="1" applyAlignment="1">
      <alignment horizontal="right" vertical="center"/>
    </xf>
    <xf numFmtId="38" fontId="16" fillId="0" borderId="62" xfId="1" applyFont="1" applyBorder="1" applyAlignment="1">
      <alignment horizontal="center" vertical="center"/>
    </xf>
    <xf numFmtId="38" fontId="16" fillId="0" borderId="63" xfId="1" applyFont="1" applyBorder="1" applyAlignment="1">
      <alignment horizontal="center" vertical="center"/>
    </xf>
    <xf numFmtId="38" fontId="19" fillId="0" borderId="63" xfId="1" applyFont="1" applyBorder="1" applyAlignment="1">
      <alignment horizontal="right" vertical="center"/>
    </xf>
    <xf numFmtId="38" fontId="2" fillId="0" borderId="64" xfId="1" applyFont="1" applyBorder="1" applyAlignment="1">
      <alignment vertical="center"/>
    </xf>
    <xf numFmtId="38" fontId="20" fillId="0" borderId="24" xfId="1" applyFont="1" applyBorder="1" applyAlignment="1">
      <alignment horizontal="right" vertical="center"/>
    </xf>
    <xf numFmtId="38" fontId="20" fillId="0" borderId="27" xfId="1" applyFont="1" applyBorder="1" applyAlignment="1">
      <alignment vertical="center" shrinkToFit="1"/>
    </xf>
    <xf numFmtId="177" fontId="22" fillId="0" borderId="65" xfId="1" applyNumberFormat="1" applyFont="1" applyBorder="1" applyAlignment="1">
      <alignment horizontal="right" vertical="center"/>
    </xf>
    <xf numFmtId="177" fontId="22" fillId="0" borderId="64" xfId="1" applyNumberFormat="1" applyFont="1" applyBorder="1" applyAlignment="1">
      <alignment horizontal="right" vertical="center"/>
    </xf>
    <xf numFmtId="177" fontId="22" fillId="0" borderId="66" xfId="1" applyNumberFormat="1" applyFont="1" applyBorder="1" applyAlignment="1">
      <alignment horizontal="right" vertical="center"/>
    </xf>
    <xf numFmtId="177" fontId="22" fillId="0" borderId="67" xfId="1" applyNumberFormat="1" applyFont="1" applyBorder="1" applyAlignment="1">
      <alignment horizontal="right" vertical="center"/>
    </xf>
    <xf numFmtId="40" fontId="22" fillId="0" borderId="68" xfId="1" applyNumberFormat="1" applyFont="1" applyBorder="1" applyAlignment="1">
      <alignment vertical="center"/>
    </xf>
    <xf numFmtId="40" fontId="22" fillId="0" borderId="69" xfId="1" applyNumberFormat="1" applyFont="1" applyBorder="1" applyAlignment="1">
      <alignment vertical="center"/>
    </xf>
    <xf numFmtId="38" fontId="16" fillId="4" borderId="39" xfId="1" applyFont="1" applyFill="1" applyBorder="1" applyAlignment="1">
      <alignment horizontal="center" vertical="center"/>
    </xf>
    <xf numFmtId="38" fontId="16" fillId="4" borderId="16" xfId="1" applyFont="1" applyFill="1" applyBorder="1" applyAlignment="1">
      <alignment horizontal="center" vertical="center"/>
    </xf>
    <xf numFmtId="38" fontId="19" fillId="4" borderId="16" xfId="1" applyFont="1" applyFill="1" applyBorder="1" applyAlignment="1">
      <alignment horizontal="right" vertical="center"/>
    </xf>
    <xf numFmtId="38" fontId="2" fillId="4" borderId="33" xfId="1" applyFont="1" applyFill="1" applyBorder="1" applyAlignment="1">
      <alignment vertical="center"/>
    </xf>
    <xf numFmtId="38" fontId="20" fillId="4" borderId="46" xfId="1" applyFont="1" applyFill="1" applyBorder="1" applyAlignment="1">
      <alignment vertical="center"/>
    </xf>
    <xf numFmtId="38" fontId="21" fillId="4" borderId="47" xfId="1" applyFont="1" applyFill="1" applyBorder="1" applyAlignment="1">
      <alignment horizontal="center" vertical="center"/>
    </xf>
    <xf numFmtId="38" fontId="20" fillId="4" borderId="48" xfId="1" applyFont="1" applyFill="1" applyBorder="1" applyAlignment="1">
      <alignment vertical="center" shrinkToFit="1"/>
    </xf>
    <xf numFmtId="40" fontId="22" fillId="4" borderId="15" xfId="1" applyNumberFormat="1" applyFont="1" applyFill="1" applyBorder="1" applyAlignment="1">
      <alignment vertical="center"/>
    </xf>
    <xf numFmtId="40" fontId="22" fillId="4" borderId="35" xfId="1" applyNumberFormat="1" applyFont="1" applyFill="1" applyBorder="1" applyAlignment="1">
      <alignment vertical="center"/>
    </xf>
    <xf numFmtId="38" fontId="20" fillId="0" borderId="46" xfId="1" applyFont="1" applyBorder="1" applyAlignment="1">
      <alignment vertical="center"/>
    </xf>
    <xf numFmtId="38" fontId="20" fillId="0" borderId="48" xfId="1" applyFont="1" applyBorder="1" applyAlignment="1">
      <alignment vertical="center" shrinkToFit="1"/>
    </xf>
    <xf numFmtId="40" fontId="22" fillId="0" borderId="15" xfId="1" applyNumberFormat="1" applyFont="1" applyBorder="1" applyAlignment="1">
      <alignment vertical="center"/>
    </xf>
    <xf numFmtId="40" fontId="22" fillId="0" borderId="35" xfId="1" applyNumberFormat="1" applyFont="1" applyBorder="1" applyAlignment="1">
      <alignment vertical="center"/>
    </xf>
    <xf numFmtId="38" fontId="19" fillId="6" borderId="16" xfId="1" applyFont="1" applyFill="1" applyBorder="1" applyAlignment="1">
      <alignment horizontal="right" vertical="center"/>
    </xf>
    <xf numFmtId="38" fontId="2" fillId="6" borderId="33" xfId="1" applyFont="1" applyFill="1" applyBorder="1" applyAlignment="1">
      <alignment vertical="center"/>
    </xf>
    <xf numFmtId="38" fontId="20" fillId="6" borderId="46" xfId="1" applyFont="1" applyFill="1" applyBorder="1" applyAlignment="1">
      <alignment vertical="center"/>
    </xf>
    <xf numFmtId="38" fontId="20" fillId="6" borderId="48" xfId="1" applyFont="1" applyFill="1" applyBorder="1" applyAlignment="1">
      <alignment vertical="center" shrinkToFit="1"/>
    </xf>
    <xf numFmtId="40" fontId="22" fillId="6" borderId="15" xfId="1" applyNumberFormat="1" applyFont="1" applyFill="1" applyBorder="1" applyAlignment="1">
      <alignment vertical="center"/>
    </xf>
    <xf numFmtId="40" fontId="22" fillId="6" borderId="35" xfId="1" applyNumberFormat="1" applyFont="1" applyFill="1" applyBorder="1" applyAlignment="1">
      <alignment vertical="center"/>
    </xf>
    <xf numFmtId="0" fontId="23" fillId="0" borderId="0" xfId="0" applyFont="1">
      <alignment vertical="center"/>
    </xf>
    <xf numFmtId="38" fontId="19" fillId="7" borderId="16" xfId="1" applyFont="1" applyFill="1" applyBorder="1" applyAlignment="1">
      <alignment horizontal="right" vertical="center"/>
    </xf>
    <xf numFmtId="38" fontId="2" fillId="7" borderId="33" xfId="1" applyFont="1" applyFill="1" applyBorder="1" applyAlignment="1">
      <alignment vertical="center"/>
    </xf>
    <xf numFmtId="38" fontId="20" fillId="7" borderId="46" xfId="1" applyFont="1" applyFill="1" applyBorder="1" applyAlignment="1">
      <alignment vertical="center"/>
    </xf>
    <xf numFmtId="38" fontId="20" fillId="7" borderId="48" xfId="1" applyFont="1" applyFill="1" applyBorder="1" applyAlignment="1">
      <alignment vertical="center" shrinkToFit="1"/>
    </xf>
    <xf numFmtId="40" fontId="22" fillId="7" borderId="15" xfId="1" applyNumberFormat="1" applyFont="1" applyFill="1" applyBorder="1" applyAlignment="1">
      <alignment vertical="center"/>
    </xf>
    <xf numFmtId="40" fontId="22" fillId="7" borderId="35" xfId="1" applyNumberFormat="1" applyFont="1" applyFill="1" applyBorder="1" applyAlignment="1">
      <alignment vertical="center"/>
    </xf>
    <xf numFmtId="38" fontId="16" fillId="0" borderId="39" xfId="1" applyFont="1" applyFill="1" applyBorder="1" applyAlignment="1">
      <alignment horizontal="center" vertical="center"/>
    </xf>
    <xf numFmtId="38" fontId="16" fillId="0" borderId="16" xfId="1" applyFont="1" applyFill="1" applyBorder="1" applyAlignment="1">
      <alignment horizontal="center" vertical="center"/>
    </xf>
    <xf numFmtId="38" fontId="19" fillId="0" borderId="16" xfId="1" applyFont="1" applyFill="1" applyBorder="1" applyAlignment="1">
      <alignment horizontal="right" vertical="center"/>
    </xf>
    <xf numFmtId="38" fontId="2" fillId="0" borderId="33" xfId="1" applyFont="1" applyFill="1" applyBorder="1" applyAlignment="1">
      <alignment vertical="center"/>
    </xf>
    <xf numFmtId="38" fontId="20" fillId="0" borderId="46" xfId="1" applyFont="1" applyFill="1" applyBorder="1" applyAlignment="1">
      <alignment vertical="center"/>
    </xf>
    <xf numFmtId="38" fontId="20" fillId="0" borderId="48" xfId="1" applyFont="1" applyFill="1" applyBorder="1" applyAlignment="1">
      <alignment vertical="center" shrinkToFit="1"/>
    </xf>
    <xf numFmtId="177" fontId="22" fillId="0" borderId="43" xfId="1" applyNumberFormat="1" applyFont="1" applyFill="1" applyBorder="1" applyAlignment="1">
      <alignment horizontal="right" vertical="center"/>
    </xf>
    <xf numFmtId="177" fontId="22" fillId="0" borderId="33" xfId="1" applyNumberFormat="1" applyFont="1" applyFill="1" applyBorder="1" applyAlignment="1">
      <alignment horizontal="right" vertical="center"/>
    </xf>
    <xf numFmtId="177" fontId="22" fillId="0" borderId="32" xfId="1" applyNumberFormat="1" applyFont="1" applyFill="1" applyBorder="1" applyAlignment="1">
      <alignment horizontal="right" vertical="center"/>
    </xf>
    <xf numFmtId="177" fontId="22" fillId="0" borderId="34" xfId="1" applyNumberFormat="1" applyFont="1" applyFill="1" applyBorder="1" applyAlignment="1">
      <alignment horizontal="right" vertical="center"/>
    </xf>
    <xf numFmtId="40" fontId="22" fillId="0" borderId="15" xfId="1" applyNumberFormat="1" applyFont="1" applyFill="1" applyBorder="1" applyAlignment="1">
      <alignment vertical="center"/>
    </xf>
    <xf numFmtId="40" fontId="22" fillId="0" borderId="35" xfId="1" applyNumberFormat="1" applyFont="1" applyFill="1" applyBorder="1" applyAlignment="1">
      <alignment vertical="center"/>
    </xf>
    <xf numFmtId="38" fontId="16" fillId="4" borderId="51" xfId="1" applyFont="1" applyFill="1" applyBorder="1" applyAlignment="1">
      <alignment horizontal="center" vertical="center"/>
    </xf>
    <xf numFmtId="38" fontId="16" fillId="4" borderId="52" xfId="1" applyFont="1" applyFill="1" applyBorder="1" applyAlignment="1">
      <alignment horizontal="center" vertical="center"/>
    </xf>
    <xf numFmtId="38" fontId="19" fillId="4" borderId="52" xfId="1" applyFont="1" applyFill="1" applyBorder="1" applyAlignment="1">
      <alignment horizontal="right" vertical="center"/>
    </xf>
    <xf numFmtId="38" fontId="2" fillId="4" borderId="53" xfId="1" applyFont="1" applyFill="1" applyBorder="1" applyAlignment="1">
      <alignment vertical="center"/>
    </xf>
    <xf numFmtId="38" fontId="20" fillId="4" borderId="54" xfId="1" applyFont="1" applyFill="1" applyBorder="1" applyAlignment="1">
      <alignment vertical="center"/>
    </xf>
    <xf numFmtId="38" fontId="21" fillId="4" borderId="55" xfId="1" applyFont="1" applyFill="1" applyBorder="1" applyAlignment="1">
      <alignment horizontal="center" vertical="center"/>
    </xf>
    <xf numFmtId="38" fontId="20" fillId="4" borderId="56" xfId="1" applyFont="1" applyFill="1" applyBorder="1" applyAlignment="1">
      <alignment vertical="center" shrinkToFit="1"/>
    </xf>
    <xf numFmtId="40" fontId="22" fillId="4" borderId="70" xfId="1" applyNumberFormat="1" applyFont="1" applyFill="1" applyBorder="1" applyAlignment="1">
      <alignment vertical="center"/>
    </xf>
    <xf numFmtId="40" fontId="22" fillId="4" borderId="71" xfId="1" applyNumberFormat="1" applyFont="1" applyFill="1" applyBorder="1" applyAlignment="1">
      <alignment vertical="center"/>
    </xf>
    <xf numFmtId="38" fontId="16" fillId="0" borderId="62" xfId="1" applyFont="1" applyFill="1" applyBorder="1" applyAlignment="1">
      <alignment horizontal="center" vertical="center"/>
    </xf>
    <xf numFmtId="38" fontId="16" fillId="0" borderId="63" xfId="1" applyFont="1" applyFill="1" applyBorder="1" applyAlignment="1">
      <alignment horizontal="center" vertical="center"/>
    </xf>
    <xf numFmtId="38" fontId="19" fillId="0" borderId="63" xfId="1" applyFont="1" applyFill="1" applyBorder="1" applyAlignment="1">
      <alignment horizontal="right" vertical="center"/>
    </xf>
    <xf numFmtId="38" fontId="2" fillId="0" borderId="64" xfId="1" applyFont="1" applyFill="1" applyBorder="1" applyAlignment="1">
      <alignment vertical="center"/>
    </xf>
    <xf numFmtId="38" fontId="20" fillId="0" borderId="24" xfId="1" applyFont="1" applyFill="1" applyBorder="1" applyAlignment="1">
      <alignment vertical="center"/>
    </xf>
    <xf numFmtId="38" fontId="20" fillId="0" borderId="27" xfId="1" applyFont="1" applyFill="1" applyBorder="1" applyAlignment="1">
      <alignment vertical="center" shrinkToFit="1"/>
    </xf>
    <xf numFmtId="38" fontId="20" fillId="3" borderId="46" xfId="1" applyFont="1" applyFill="1" applyBorder="1" applyAlignment="1">
      <alignment vertical="center"/>
    </xf>
    <xf numFmtId="38" fontId="20" fillId="3" borderId="48" xfId="1" applyFont="1" applyFill="1" applyBorder="1" applyAlignment="1">
      <alignment vertical="center" shrinkToFit="1"/>
    </xf>
    <xf numFmtId="0" fontId="7" fillId="0" borderId="73" xfId="0" applyFont="1" applyBorder="1" applyAlignment="1">
      <alignment horizontal="center" vertical="center" wrapText="1"/>
    </xf>
    <xf numFmtId="38" fontId="16" fillId="0" borderId="74" xfId="1" applyFont="1" applyFill="1" applyBorder="1" applyAlignment="1">
      <alignment horizontal="center" vertical="center"/>
    </xf>
    <xf numFmtId="38" fontId="16" fillId="0" borderId="75" xfId="1" applyFont="1" applyFill="1" applyBorder="1" applyAlignment="1">
      <alignment horizontal="center" vertical="center"/>
    </xf>
    <xf numFmtId="38" fontId="19" fillId="0" borderId="75" xfId="1" applyFont="1" applyFill="1" applyBorder="1" applyAlignment="1">
      <alignment horizontal="right" vertical="center"/>
    </xf>
    <xf numFmtId="38" fontId="2" fillId="0" borderId="76" xfId="1" applyFont="1" applyFill="1" applyBorder="1" applyAlignment="1">
      <alignment vertical="center"/>
    </xf>
    <xf numFmtId="38" fontId="20" fillId="0" borderId="77" xfId="1" applyFont="1" applyFill="1" applyBorder="1" applyAlignment="1">
      <alignment vertical="center"/>
    </xf>
    <xf numFmtId="38" fontId="21" fillId="0" borderId="78" xfId="1" applyFont="1" applyFill="1" applyBorder="1" applyAlignment="1">
      <alignment horizontal="center" vertical="center"/>
    </xf>
    <xf numFmtId="38" fontId="24" fillId="0" borderId="79" xfId="1" applyFont="1" applyFill="1" applyBorder="1" applyAlignment="1">
      <alignment vertical="center" shrinkToFit="1"/>
    </xf>
    <xf numFmtId="177" fontId="22" fillId="0" borderId="80" xfId="1" applyNumberFormat="1" applyFont="1" applyBorder="1" applyAlignment="1">
      <alignment horizontal="right" vertical="center"/>
    </xf>
    <xf numFmtId="177" fontId="22" fillId="0" borderId="76" xfId="1" applyNumberFormat="1" applyFont="1" applyBorder="1" applyAlignment="1">
      <alignment horizontal="right" vertical="center"/>
    </xf>
    <xf numFmtId="177" fontId="22" fillId="0" borderId="81" xfId="1" applyNumberFormat="1" applyFont="1" applyBorder="1" applyAlignment="1">
      <alignment horizontal="right" vertical="center"/>
    </xf>
    <xf numFmtId="177" fontId="22" fillId="0" borderId="82" xfId="1" applyNumberFormat="1" applyFont="1" applyBorder="1" applyAlignment="1">
      <alignment horizontal="right" vertical="center"/>
    </xf>
    <xf numFmtId="0" fontId="19" fillId="0" borderId="0" xfId="0" applyFont="1">
      <alignment vertical="center"/>
    </xf>
    <xf numFmtId="0" fontId="25" fillId="0" borderId="0" xfId="0" applyFont="1">
      <alignment vertical="center"/>
    </xf>
    <xf numFmtId="38" fontId="27" fillId="0" borderId="0" xfId="1" applyFont="1" applyAlignment="1">
      <alignment horizontal="left" vertical="center"/>
    </xf>
    <xf numFmtId="38" fontId="27" fillId="0" borderId="0" xfId="1" applyFont="1" applyFill="1" applyAlignment="1">
      <alignment horizontal="left" vertical="center"/>
    </xf>
    <xf numFmtId="38" fontId="28" fillId="0" borderId="0" xfId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1" applyNumberFormat="1" applyFont="1" applyFill="1" applyBorder="1" applyAlignment="1">
      <alignment vertical="center"/>
    </xf>
    <xf numFmtId="0" fontId="27" fillId="0" borderId="0" xfId="0" applyFont="1" applyAlignment="1">
      <alignment vertical="center"/>
    </xf>
    <xf numFmtId="38" fontId="27" fillId="0" borderId="0" xfId="1" applyFont="1" applyFill="1" applyBorder="1" applyAlignment="1">
      <alignment horizontal="left" vertical="center"/>
    </xf>
    <xf numFmtId="38" fontId="27" fillId="0" borderId="0" xfId="1" applyFont="1" applyFill="1" applyBorder="1" applyAlignment="1">
      <alignment horizontal="left" vertical="center" shrinkToFit="1"/>
    </xf>
    <xf numFmtId="38" fontId="30" fillId="0" borderId="0" xfId="1" applyFont="1" applyFill="1" applyBorder="1" applyAlignment="1">
      <alignment horizontal="left" vertical="center"/>
    </xf>
    <xf numFmtId="38" fontId="27" fillId="0" borderId="0" xfId="1" applyFont="1" applyAlignment="1">
      <alignment vertical="center"/>
    </xf>
    <xf numFmtId="38" fontId="28" fillId="0" borderId="0" xfId="1" applyFont="1" applyFill="1" applyAlignment="1">
      <alignment horizontal="left" vertical="center"/>
    </xf>
    <xf numFmtId="0" fontId="31" fillId="0" borderId="0" xfId="1" applyNumberFormat="1" applyFont="1" applyFill="1" applyBorder="1" applyAlignment="1">
      <alignment vertical="center"/>
    </xf>
    <xf numFmtId="38" fontId="31" fillId="0" borderId="0" xfId="1" applyFont="1" applyFill="1" applyBorder="1" applyAlignment="1">
      <alignment horizontal="left" vertical="center"/>
    </xf>
    <xf numFmtId="38" fontId="28" fillId="0" borderId="0" xfId="1" applyFont="1" applyAlignment="1">
      <alignment horizontal="left" vertical="center"/>
    </xf>
    <xf numFmtId="38" fontId="27" fillId="0" borderId="0" xfId="1" applyFont="1" applyFill="1" applyBorder="1" applyAlignment="1">
      <alignment vertical="center"/>
    </xf>
    <xf numFmtId="38" fontId="30" fillId="0" borderId="0" xfId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38" fontId="32" fillId="0" borderId="0" xfId="1" applyFont="1" applyFill="1" applyAlignment="1">
      <alignment horizontal="left" vertical="center"/>
    </xf>
    <xf numFmtId="38" fontId="28" fillId="0" borderId="0" xfId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38" fontId="32" fillId="0" borderId="0" xfId="1" applyFont="1" applyFill="1" applyBorder="1" applyAlignment="1">
      <alignment horizontal="left" vertical="center"/>
    </xf>
    <xf numFmtId="38" fontId="32" fillId="0" borderId="0" xfId="1" applyFont="1" applyAlignment="1">
      <alignment horizontal="left" vertical="center"/>
    </xf>
    <xf numFmtId="0" fontId="33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38" fontId="35" fillId="0" borderId="0" xfId="1" applyFont="1" applyAlignment="1">
      <alignment vertical="center"/>
    </xf>
    <xf numFmtId="38" fontId="35" fillId="0" borderId="0" xfId="1" applyFont="1" applyFill="1" applyAlignment="1">
      <alignment vertical="center"/>
    </xf>
    <xf numFmtId="38" fontId="37" fillId="0" borderId="0" xfId="1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76" fontId="18" fillId="0" borderId="33" xfId="2" applyNumberFormat="1" applyFont="1" applyFill="1" applyBorder="1" applyAlignment="1">
      <alignment horizontal="center" vertical="center"/>
    </xf>
    <xf numFmtId="176" fontId="18" fillId="0" borderId="34" xfId="2" applyNumberFormat="1" applyFont="1" applyFill="1" applyBorder="1" applyAlignment="1">
      <alignment horizontal="center" vertical="center"/>
    </xf>
    <xf numFmtId="178" fontId="18" fillId="0" borderId="35" xfId="1" quotePrefix="1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left" vertical="center" wrapText="1"/>
    </xf>
    <xf numFmtId="38" fontId="2" fillId="0" borderId="2" xfId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27" xfId="0" applyBorder="1">
      <alignment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horizontal="center" vertical="center"/>
    </xf>
    <xf numFmtId="38" fontId="2" fillId="0" borderId="17" xfId="1" applyFont="1" applyFill="1" applyBorder="1" applyAlignment="1">
      <alignment horizontal="center" vertical="center"/>
    </xf>
    <xf numFmtId="38" fontId="8" fillId="3" borderId="8" xfId="1" applyFont="1" applyFill="1" applyBorder="1" applyAlignment="1">
      <alignment horizontal="right" vertical="center" wrapText="1" shrinkToFit="1"/>
    </xf>
    <xf numFmtId="38" fontId="8" fillId="3" borderId="9" xfId="1" applyFont="1" applyFill="1" applyBorder="1" applyAlignment="1">
      <alignment horizontal="right" vertical="center" wrapText="1" shrinkToFit="1"/>
    </xf>
    <xf numFmtId="38" fontId="8" fillId="3" borderId="9" xfId="1" applyFont="1" applyFill="1" applyBorder="1" applyAlignment="1">
      <alignment horizontal="left" vertical="center" shrinkToFit="1"/>
    </xf>
    <xf numFmtId="38" fontId="8" fillId="3" borderId="10" xfId="1" applyFont="1" applyFill="1" applyBorder="1" applyAlignment="1">
      <alignment horizontal="left" vertical="center" shrinkToFit="1"/>
    </xf>
    <xf numFmtId="38" fontId="2" fillId="4" borderId="8" xfId="1" applyFont="1" applyFill="1" applyBorder="1" applyAlignment="1">
      <alignment horizontal="center" vertical="center" wrapText="1"/>
    </xf>
    <xf numFmtId="38" fontId="2" fillId="4" borderId="11" xfId="1" applyFont="1" applyFill="1" applyBorder="1" applyAlignment="1">
      <alignment horizontal="center" vertical="center"/>
    </xf>
    <xf numFmtId="38" fontId="13" fillId="3" borderId="18" xfId="1" applyFont="1" applyFill="1" applyBorder="1" applyAlignment="1">
      <alignment horizontal="center" vertical="center" shrinkToFit="1"/>
    </xf>
    <xf numFmtId="38" fontId="13" fillId="3" borderId="19" xfId="1" applyFont="1" applyFill="1" applyBorder="1" applyAlignment="1">
      <alignment horizontal="center" vertical="center" shrinkToFit="1"/>
    </xf>
    <xf numFmtId="38" fontId="13" fillId="0" borderId="20" xfId="1" applyFont="1" applyFill="1" applyBorder="1" applyAlignment="1">
      <alignment horizontal="center" vertical="center" shrinkToFit="1"/>
    </xf>
    <xf numFmtId="38" fontId="13" fillId="0" borderId="19" xfId="1" applyFont="1" applyFill="1" applyBorder="1" applyAlignment="1">
      <alignment horizontal="center" vertical="center" shrinkToFit="1"/>
    </xf>
    <xf numFmtId="38" fontId="14" fillId="0" borderId="20" xfId="1" applyFont="1" applyFill="1" applyBorder="1" applyAlignment="1">
      <alignment horizontal="center" vertical="center" shrinkToFit="1"/>
    </xf>
    <xf numFmtId="38" fontId="14" fillId="0" borderId="21" xfId="1" applyFont="1" applyFill="1" applyBorder="1" applyAlignment="1">
      <alignment horizontal="center" vertical="center" shrinkToFit="1"/>
    </xf>
    <xf numFmtId="38" fontId="2" fillId="4" borderId="18" xfId="1" applyFont="1" applyFill="1" applyBorder="1" applyAlignment="1">
      <alignment horizontal="center" vertical="center" wrapText="1"/>
    </xf>
    <xf numFmtId="38" fontId="2" fillId="4" borderId="22" xfId="1" applyFont="1" applyFill="1" applyBorder="1" applyAlignment="1">
      <alignment horizontal="center" vertical="center" wrapText="1"/>
    </xf>
    <xf numFmtId="38" fontId="2" fillId="3" borderId="24" xfId="1" applyFont="1" applyFill="1" applyBorder="1" applyAlignment="1">
      <alignment horizontal="center" vertical="top" shrinkToFit="1"/>
    </xf>
    <xf numFmtId="38" fontId="2" fillId="3" borderId="25" xfId="1" applyFont="1" applyFill="1" applyBorder="1" applyAlignment="1">
      <alignment horizontal="center" vertical="top" shrinkToFit="1"/>
    </xf>
    <xf numFmtId="38" fontId="15" fillId="0" borderId="26" xfId="1" applyFont="1" applyFill="1" applyBorder="1" applyAlignment="1">
      <alignment horizontal="center" vertical="top" shrinkToFit="1"/>
    </xf>
    <xf numFmtId="38" fontId="15" fillId="0" borderId="25" xfId="1" applyFont="1" applyFill="1" applyBorder="1" applyAlignment="1">
      <alignment horizontal="center" vertical="top" shrinkToFit="1"/>
    </xf>
    <xf numFmtId="38" fontId="15" fillId="0" borderId="27" xfId="1" applyFont="1" applyFill="1" applyBorder="1" applyAlignment="1">
      <alignment horizontal="center" vertical="top" shrinkToFit="1"/>
    </xf>
    <xf numFmtId="38" fontId="16" fillId="4" borderId="24" xfId="1" applyFont="1" applyFill="1" applyBorder="1" applyAlignment="1">
      <alignment horizontal="center" vertical="top" wrapText="1"/>
    </xf>
    <xf numFmtId="38" fontId="16" fillId="4" borderId="28" xfId="1" applyFont="1" applyFill="1" applyBorder="1" applyAlignment="1">
      <alignment horizontal="center" vertical="top" wrapText="1"/>
    </xf>
    <xf numFmtId="0" fontId="26" fillId="0" borderId="85" xfId="0" applyFont="1" applyBorder="1" applyAlignment="1">
      <alignment horizontal="center" vertical="center"/>
    </xf>
    <xf numFmtId="0" fontId="26" fillId="0" borderId="86" xfId="0" applyFont="1" applyBorder="1" applyAlignment="1">
      <alignment horizontal="center" vertical="center"/>
    </xf>
    <xf numFmtId="0" fontId="26" fillId="0" borderId="87" xfId="0" applyFont="1" applyBorder="1" applyAlignment="1">
      <alignment horizontal="center" vertical="center"/>
    </xf>
    <xf numFmtId="38" fontId="2" fillId="0" borderId="39" xfId="1" applyFont="1" applyFill="1" applyBorder="1" applyAlignment="1">
      <alignment horizontal="center" vertical="center"/>
    </xf>
    <xf numFmtId="40" fontId="22" fillId="0" borderId="72" xfId="1" applyNumberFormat="1" applyFont="1" applyFill="1" applyBorder="1" applyAlignment="1">
      <alignment horizontal="center" vertical="center"/>
    </xf>
    <xf numFmtId="40" fontId="22" fillId="0" borderId="83" xfId="1" applyNumberFormat="1" applyFont="1" applyFill="1" applyBorder="1" applyAlignment="1">
      <alignment horizontal="center" vertical="center"/>
    </xf>
    <xf numFmtId="40" fontId="22" fillId="0" borderId="50" xfId="1" applyNumberFormat="1" applyFont="1" applyFill="1" applyBorder="1" applyAlignment="1">
      <alignment horizontal="center" vertical="center"/>
    </xf>
    <xf numFmtId="40" fontId="22" fillId="0" borderId="84" xfId="1" applyNumberFormat="1" applyFont="1" applyFill="1" applyBorder="1" applyAlignment="1">
      <alignment horizontal="center" vertical="center"/>
    </xf>
    <xf numFmtId="38" fontId="22" fillId="0" borderId="44" xfId="1" applyFont="1" applyFill="1" applyBorder="1" applyAlignment="1">
      <alignment horizontal="center" vertical="center"/>
    </xf>
    <xf numFmtId="38" fontId="22" fillId="0" borderId="49" xfId="1" applyFont="1" applyFill="1" applyBorder="1" applyAlignment="1">
      <alignment horizontal="center" vertical="center"/>
    </xf>
    <xf numFmtId="38" fontId="22" fillId="0" borderId="60" xfId="1" applyFont="1" applyFill="1" applyBorder="1" applyAlignment="1">
      <alignment horizontal="center" vertical="center"/>
    </xf>
    <xf numFmtId="38" fontId="22" fillId="0" borderId="45" xfId="1" applyFont="1" applyFill="1" applyBorder="1" applyAlignment="1">
      <alignment horizontal="center" vertical="center"/>
    </xf>
    <xf numFmtId="38" fontId="22" fillId="0" borderId="50" xfId="1" applyFont="1" applyFill="1" applyBorder="1" applyAlignment="1">
      <alignment horizontal="center" vertical="center"/>
    </xf>
    <xf numFmtId="38" fontId="22" fillId="0" borderId="61" xfId="1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157369</xdr:colOff>
      <xdr:row>2</xdr:row>
      <xdr:rowOff>198782</xdr:rowOff>
    </xdr:from>
    <xdr:to>
      <xdr:col>24</xdr:col>
      <xdr:colOff>422413</xdr:colOff>
      <xdr:row>8</xdr:row>
      <xdr:rowOff>49696</xdr:rowOff>
    </xdr:to>
    <xdr:sp macro="" textlink="">
      <xdr:nvSpPr>
        <xdr:cNvPr id="2" name="角丸四角形 1"/>
        <xdr:cNvSpPr/>
      </xdr:nvSpPr>
      <xdr:spPr>
        <a:xfrm>
          <a:off x="10396744" y="865532"/>
          <a:ext cx="2436744" cy="1422539"/>
        </a:xfrm>
        <a:prstGeom prst="roundRect">
          <a:avLst/>
        </a:prstGeom>
        <a:solidFill>
          <a:schemeClr val="bg1"/>
        </a:solidFill>
        <a:ln w="19050"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協会けんぽの支部を</a:t>
          </a:r>
          <a:endParaRPr kumimoji="1" lang="en-US" altLang="ja-JP" sz="1100" b="1">
            <a:solidFill>
              <a:schemeClr val="tx2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▼から選択してください。</a:t>
          </a:r>
          <a:endParaRPr kumimoji="1" lang="en-US" altLang="ja-JP" sz="1100" b="1">
            <a:solidFill>
              <a:schemeClr val="tx2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endParaRPr kumimoji="1" lang="en-US" altLang="ja-JP" sz="1100" b="1">
            <a:solidFill>
              <a:schemeClr val="tx2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r>
            <a:rPr kumimoji="1" lang="ja-JP" altLang="ja-JP" sz="11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保険料額表に</a:t>
          </a:r>
          <a:endParaRPr kumimoji="1" lang="en-US" altLang="ja-JP" sz="1100" b="1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選択した支部の健康保険料率が</a:t>
          </a:r>
          <a:endParaRPr kumimoji="1" lang="en-US" altLang="ja-JP" sz="1100" b="1">
            <a:solidFill>
              <a:schemeClr val="tx2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表示されます。</a:t>
          </a:r>
        </a:p>
      </xdr:txBody>
    </xdr:sp>
    <xdr:clientData/>
  </xdr:twoCellAnchor>
  <xdr:twoCellAnchor>
    <xdr:from>
      <xdr:col>23</xdr:col>
      <xdr:colOff>38100</xdr:colOff>
      <xdr:row>2</xdr:row>
      <xdr:rowOff>38100</xdr:rowOff>
    </xdr:from>
    <xdr:to>
      <xdr:col>23</xdr:col>
      <xdr:colOff>523875</xdr:colOff>
      <xdr:row>3</xdr:row>
      <xdr:rowOff>28573</xdr:rowOff>
    </xdr:to>
    <xdr:cxnSp macro="">
      <xdr:nvCxnSpPr>
        <xdr:cNvPr id="4" name="直線矢印コネクタ 3"/>
        <xdr:cNvCxnSpPr/>
      </xdr:nvCxnSpPr>
      <xdr:spPr>
        <a:xfrm flipH="1" flipV="1">
          <a:off x="11763375" y="704850"/>
          <a:ext cx="485775" cy="276223"/>
        </a:xfrm>
        <a:prstGeom prst="straightConnector1">
          <a:avLst/>
        </a:prstGeom>
        <a:ln w="73025">
          <a:solidFill>
            <a:srgbClr val="00B050"/>
          </a:solidFill>
          <a:tailEnd type="arrow" w="lg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07"/>
  <sheetViews>
    <sheetView showGridLines="0" showRowColHeaders="0" tabSelected="1" topLeftCell="G1" zoomScaleNormal="100" zoomScaleSheetLayoutView="100" workbookViewId="0">
      <selection activeCell="W19" sqref="W19"/>
    </sheetView>
  </sheetViews>
  <sheetFormatPr defaultRowHeight="14.25"/>
  <cols>
    <col min="1" max="1" width="3.125" hidden="1" customWidth="1"/>
    <col min="2" max="2" width="15.375" hidden="1" customWidth="1"/>
    <col min="3" max="5" width="12.5" hidden="1" customWidth="1"/>
    <col min="6" max="6" width="1.75" hidden="1" customWidth="1"/>
    <col min="7" max="8" width="3.125" style="1" customWidth="1"/>
    <col min="9" max="9" width="12" style="145" customWidth="1"/>
    <col min="10" max="10" width="8" style="1" customWidth="1"/>
    <col min="11" max="11" width="8.75" style="145" customWidth="1"/>
    <col min="12" max="12" width="1.875" style="146" customWidth="1"/>
    <col min="13" max="13" width="8.75" style="145" customWidth="1"/>
    <col min="14" max="14" width="12.5" style="1" customWidth="1"/>
    <col min="15" max="15" width="10.625" style="1" customWidth="1"/>
    <col min="16" max="17" width="9.375" style="1" customWidth="1"/>
    <col min="18" max="18" width="12.5" style="1" customWidth="1"/>
    <col min="19" max="19" width="10.625" style="1" customWidth="1"/>
    <col min="20" max="20" width="12.5" style="1" customWidth="1"/>
    <col min="21" max="21" width="11.25" style="1" customWidth="1"/>
    <col min="22" max="22" width="3.375" customWidth="1"/>
    <col min="23" max="23" width="16.125" customWidth="1"/>
  </cols>
  <sheetData>
    <row r="1" spans="1:23" s="1" customFormat="1" ht="27.75" customHeight="1" thickTop="1" thickBot="1">
      <c r="B1" s="1" t="s">
        <v>0</v>
      </c>
      <c r="G1" s="180" t="s">
        <v>1</v>
      </c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W1" s="2" t="s">
        <v>2</v>
      </c>
    </row>
    <row r="2" spans="1:23" s="1" customFormat="1" ht="24.75" customHeight="1" thickBot="1">
      <c r="B2" s="3">
        <v>1</v>
      </c>
      <c r="C2" s="4">
        <v>2</v>
      </c>
      <c r="D2" s="5"/>
      <c r="E2" s="5"/>
      <c r="G2" s="181" t="s">
        <v>3</v>
      </c>
      <c r="H2" s="182"/>
      <c r="I2" s="182"/>
      <c r="J2" s="183"/>
      <c r="K2" s="190" t="s">
        <v>4</v>
      </c>
      <c r="L2" s="191"/>
      <c r="M2" s="192"/>
      <c r="N2" s="196" t="s">
        <v>5</v>
      </c>
      <c r="O2" s="197"/>
      <c r="P2" s="197"/>
      <c r="Q2" s="198" t="str">
        <f>"(協会けんぽ "&amp;W2&amp;")"</f>
        <v>(協会けんぽ 富山県)</v>
      </c>
      <c r="R2" s="198"/>
      <c r="S2" s="199"/>
      <c r="T2" s="200" t="s">
        <v>6</v>
      </c>
      <c r="U2" s="201"/>
      <c r="W2" s="6" t="s">
        <v>7</v>
      </c>
    </row>
    <row r="3" spans="1:23" s="1" customFormat="1" ht="22.5" customHeight="1" thickTop="1" thickBot="1">
      <c r="B3" s="7" t="s">
        <v>8</v>
      </c>
      <c r="C3" s="8" t="s">
        <v>9</v>
      </c>
      <c r="D3" s="8" t="s">
        <v>10</v>
      </c>
      <c r="E3" s="8" t="s">
        <v>11</v>
      </c>
      <c r="G3" s="184"/>
      <c r="H3" s="185"/>
      <c r="I3" s="185"/>
      <c r="J3" s="186"/>
      <c r="K3" s="193"/>
      <c r="L3" s="194"/>
      <c r="M3" s="195"/>
      <c r="N3" s="202" t="s">
        <v>12</v>
      </c>
      <c r="O3" s="203"/>
      <c r="P3" s="204" t="s">
        <v>13</v>
      </c>
      <c r="Q3" s="205"/>
      <c r="R3" s="206" t="s">
        <v>14</v>
      </c>
      <c r="S3" s="207"/>
      <c r="T3" s="208" t="s">
        <v>15</v>
      </c>
      <c r="U3" s="209"/>
    </row>
    <row r="4" spans="1:23" s="1" customFormat="1" ht="20.25" customHeight="1">
      <c r="B4" s="9" t="s">
        <v>16</v>
      </c>
      <c r="G4" s="184"/>
      <c r="H4" s="185"/>
      <c r="I4" s="185"/>
      <c r="J4" s="186"/>
      <c r="K4" s="193"/>
      <c r="L4" s="194"/>
      <c r="M4" s="195"/>
      <c r="N4" s="210" t="s">
        <v>17</v>
      </c>
      <c r="O4" s="211"/>
      <c r="P4" s="212" t="s">
        <v>18</v>
      </c>
      <c r="Q4" s="213"/>
      <c r="R4" s="212" t="s">
        <v>18</v>
      </c>
      <c r="S4" s="214"/>
      <c r="T4" s="215" t="s">
        <v>19</v>
      </c>
      <c r="U4" s="216"/>
    </row>
    <row r="5" spans="1:23" s="1" customFormat="1" ht="13.5">
      <c r="B5" s="10"/>
      <c r="C5" s="11" t="s">
        <v>20</v>
      </c>
      <c r="D5" s="11" t="s">
        <v>21</v>
      </c>
      <c r="E5" s="11" t="s">
        <v>22</v>
      </c>
      <c r="G5" s="187"/>
      <c r="H5" s="188"/>
      <c r="I5" s="188"/>
      <c r="J5" s="189"/>
      <c r="K5" s="193"/>
      <c r="L5" s="194"/>
      <c r="M5" s="195"/>
      <c r="N5" s="12" t="s">
        <v>23</v>
      </c>
      <c r="O5" s="13" t="s">
        <v>24</v>
      </c>
      <c r="P5" s="12" t="s">
        <v>23</v>
      </c>
      <c r="Q5" s="14" t="s">
        <v>24</v>
      </c>
      <c r="R5" s="12" t="s">
        <v>23</v>
      </c>
      <c r="S5" s="13" t="s">
        <v>24</v>
      </c>
      <c r="T5" s="15" t="s">
        <v>25</v>
      </c>
      <c r="U5" s="16" t="s">
        <v>26</v>
      </c>
    </row>
    <row r="6" spans="1:23" s="1" customFormat="1" ht="24" customHeight="1">
      <c r="A6" s="1">
        <v>1</v>
      </c>
      <c r="B6" s="17" t="s">
        <v>27</v>
      </c>
      <c r="C6" s="18">
        <v>0.1014</v>
      </c>
      <c r="D6" s="19">
        <v>3.8300000000000001E-2</v>
      </c>
      <c r="E6" s="19">
        <v>6.3100000000000003E-2</v>
      </c>
      <c r="G6" s="220" t="s">
        <v>28</v>
      </c>
      <c r="H6" s="194"/>
      <c r="I6" s="20" t="s">
        <v>29</v>
      </c>
      <c r="J6" s="13" t="s">
        <v>30</v>
      </c>
      <c r="K6" s="21" t="s">
        <v>31</v>
      </c>
      <c r="L6" s="22"/>
      <c r="M6" s="23" t="s">
        <v>32</v>
      </c>
      <c r="N6" s="24">
        <f>IF(ISERROR(VLOOKUP(W2,B6:C52,2,0)),"-",VLOOKUP(W2,B6:C52,2,0))</f>
        <v>9.9099999999999994E-2</v>
      </c>
      <c r="O6" s="177">
        <f>IF(ISERROR(N6/2),"-",N6/2)</f>
        <v>4.9549999999999997E-2</v>
      </c>
      <c r="P6" s="25">
        <v>1.5800000000000002E-2</v>
      </c>
      <c r="Q6" s="178">
        <f>IF(ISERROR(P6/2),"-",P6/2)</f>
        <v>7.9000000000000008E-3</v>
      </c>
      <c r="R6" s="25">
        <f>IF(ISERROR(N6+P6),"-",N6+P6)</f>
        <v>0.1149</v>
      </c>
      <c r="S6" s="177">
        <f>IF(ISERROR(R6/2),"-",R6/2)</f>
        <v>5.7450000000000001E-2</v>
      </c>
      <c r="T6" s="26">
        <v>0.17474000000000001</v>
      </c>
      <c r="U6" s="179">
        <f>T6/2</f>
        <v>8.7370000000000003E-2</v>
      </c>
    </row>
    <row r="7" spans="1:23" s="1" customFormat="1" ht="21.75" customHeight="1">
      <c r="A7" s="1">
        <f>A6+1</f>
        <v>2</v>
      </c>
      <c r="B7" s="27" t="s">
        <v>33</v>
      </c>
      <c r="C7" s="28">
        <v>9.98E-2</v>
      </c>
      <c r="D7" s="29">
        <v>3.8300000000000001E-2</v>
      </c>
      <c r="E7" s="29">
        <v>6.1499999999999999E-2</v>
      </c>
      <c r="G7" s="30">
        <v>1</v>
      </c>
      <c r="H7" s="31"/>
      <c r="I7" s="32">
        <v>58000</v>
      </c>
      <c r="J7" s="33">
        <f t="shared" ref="J7:J53" si="0">ROUND(I7/30,-1)</f>
        <v>1930</v>
      </c>
      <c r="K7" s="34"/>
      <c r="L7" s="35" t="s">
        <v>34</v>
      </c>
      <c r="M7" s="36">
        <v>63000</v>
      </c>
      <c r="N7" s="37">
        <f>IF(ISERROR(I7*$N$6),"-",I7*$N$6)</f>
        <v>5747.7999999999993</v>
      </c>
      <c r="O7" s="38">
        <f>IF(ISERROR(I7*$N$6/2),"-",I7*$N$6/2)</f>
        <v>2873.8999999999996</v>
      </c>
      <c r="P7" s="39">
        <f>IF(ISERROR(R7-N7),"-",R7-N7)</f>
        <v>916.40000000000055</v>
      </c>
      <c r="Q7" s="40">
        <f>IF(ISERROR(S7-O7),"-",S7-O7)</f>
        <v>458.20000000000027</v>
      </c>
      <c r="R7" s="39">
        <f>IF(ISERROR(I7*$R$6),"-",I7*$R$6)</f>
        <v>6664.2</v>
      </c>
      <c r="S7" s="38">
        <f>IF(ISERROR(I7*$R$6/2),"-",I7*$R$6/2)</f>
        <v>3332.1</v>
      </c>
      <c r="T7" s="225"/>
      <c r="U7" s="228"/>
    </row>
    <row r="8" spans="1:23" s="1" customFormat="1" ht="21.75" customHeight="1">
      <c r="A8" s="1">
        <f t="shared" ref="A8:A52" si="1">A7+1</f>
        <v>3</v>
      </c>
      <c r="B8" s="17" t="s">
        <v>35</v>
      </c>
      <c r="C8" s="18">
        <v>9.9699999999999997E-2</v>
      </c>
      <c r="D8" s="19">
        <v>3.8300000000000001E-2</v>
      </c>
      <c r="E8" s="19">
        <v>6.1400000000000003E-2</v>
      </c>
      <c r="G8" s="41">
        <f>G7+1</f>
        <v>2</v>
      </c>
      <c r="H8" s="42"/>
      <c r="I8" s="43">
        <v>68000</v>
      </c>
      <c r="J8" s="44">
        <f t="shared" si="0"/>
        <v>2270</v>
      </c>
      <c r="K8" s="45">
        <f>M7</f>
        <v>63000</v>
      </c>
      <c r="L8" s="46" t="s">
        <v>34</v>
      </c>
      <c r="M8" s="47">
        <v>73000</v>
      </c>
      <c r="N8" s="48">
        <f t="shared" ref="N8:N53" si="2">IF(ISERROR(I8*$N$6),"-",I8*$N$6)</f>
        <v>6738.7999999999993</v>
      </c>
      <c r="O8" s="49">
        <f t="shared" ref="O8:O53" si="3">IF(ISERROR(I8*$N$6/2),"-",I8*$N$6/2)</f>
        <v>3369.3999999999996</v>
      </c>
      <c r="P8" s="50">
        <f t="shared" ref="P8:Q53" si="4">IF(ISERROR(R8-N8),"-",R8-N8)</f>
        <v>1074.4000000000005</v>
      </c>
      <c r="Q8" s="51">
        <f t="shared" si="4"/>
        <v>537.20000000000027</v>
      </c>
      <c r="R8" s="50">
        <f t="shared" ref="R8:R53" si="5">IF(ISERROR(I8*$R$6),"-",I8*$R$6)</f>
        <v>7813.2</v>
      </c>
      <c r="S8" s="49">
        <f t="shared" ref="S8:S53" si="6">IF(ISERROR(I8*$R$6/2),"-",I8*$R$6/2)</f>
        <v>3906.6</v>
      </c>
      <c r="T8" s="226"/>
      <c r="U8" s="229"/>
    </row>
    <row r="9" spans="1:23" s="1" customFormat="1" ht="21.75" customHeight="1">
      <c r="A9" s="1">
        <f t="shared" si="1"/>
        <v>4</v>
      </c>
      <c r="B9" s="27" t="s">
        <v>36</v>
      </c>
      <c r="C9" s="28">
        <v>9.9599999999999994E-2</v>
      </c>
      <c r="D9" s="29">
        <v>3.8300000000000001E-2</v>
      </c>
      <c r="E9" s="29">
        <v>6.13E-2</v>
      </c>
      <c r="G9" s="30">
        <f t="shared" ref="G9:G53" si="7">G8+1</f>
        <v>3</v>
      </c>
      <c r="H9" s="31"/>
      <c r="I9" s="32">
        <v>78000</v>
      </c>
      <c r="J9" s="33">
        <f t="shared" si="0"/>
        <v>2600</v>
      </c>
      <c r="K9" s="52">
        <f>M8</f>
        <v>73000</v>
      </c>
      <c r="L9" s="53" t="s">
        <v>34</v>
      </c>
      <c r="M9" s="54">
        <v>83000</v>
      </c>
      <c r="N9" s="37">
        <f t="shared" si="2"/>
        <v>7729.7999999999993</v>
      </c>
      <c r="O9" s="38">
        <f t="shared" si="3"/>
        <v>3864.8999999999996</v>
      </c>
      <c r="P9" s="39">
        <f t="shared" si="4"/>
        <v>1232.4000000000015</v>
      </c>
      <c r="Q9" s="40">
        <f t="shared" si="4"/>
        <v>616.20000000000073</v>
      </c>
      <c r="R9" s="39">
        <f t="shared" si="5"/>
        <v>8962.2000000000007</v>
      </c>
      <c r="S9" s="38">
        <f t="shared" si="6"/>
        <v>4481.1000000000004</v>
      </c>
      <c r="T9" s="226"/>
      <c r="U9" s="229"/>
    </row>
    <row r="10" spans="1:23" s="1" customFormat="1" ht="21.75" customHeight="1" thickBot="1">
      <c r="A10" s="1">
        <f t="shared" si="1"/>
        <v>5</v>
      </c>
      <c r="B10" s="17" t="s">
        <v>37</v>
      </c>
      <c r="C10" s="18">
        <v>0.10059999999999999</v>
      </c>
      <c r="D10" s="19">
        <v>3.8300000000000001E-2</v>
      </c>
      <c r="E10" s="19">
        <v>6.2300000000000001E-2</v>
      </c>
      <c r="G10" s="55">
        <f t="shared" si="7"/>
        <v>4</v>
      </c>
      <c r="H10" s="56"/>
      <c r="I10" s="57">
        <v>88000</v>
      </c>
      <c r="J10" s="58">
        <f t="shared" si="0"/>
        <v>2930</v>
      </c>
      <c r="K10" s="59">
        <f>M9</f>
        <v>83000</v>
      </c>
      <c r="L10" s="60" t="s">
        <v>34</v>
      </c>
      <c r="M10" s="61">
        <v>93000</v>
      </c>
      <c r="N10" s="62">
        <f t="shared" si="2"/>
        <v>8720.7999999999993</v>
      </c>
      <c r="O10" s="63">
        <f t="shared" si="3"/>
        <v>4360.3999999999996</v>
      </c>
      <c r="P10" s="64">
        <f t="shared" si="4"/>
        <v>1390.4000000000015</v>
      </c>
      <c r="Q10" s="65">
        <f t="shared" si="4"/>
        <v>695.20000000000073</v>
      </c>
      <c r="R10" s="64">
        <f t="shared" si="5"/>
        <v>10111.200000000001</v>
      </c>
      <c r="S10" s="63">
        <f t="shared" si="6"/>
        <v>5055.6000000000004</v>
      </c>
      <c r="T10" s="227"/>
      <c r="U10" s="230"/>
    </row>
    <row r="11" spans="1:23" s="1" customFormat="1" ht="21.75" customHeight="1" thickTop="1">
      <c r="A11" s="1">
        <f t="shared" si="1"/>
        <v>6</v>
      </c>
      <c r="B11" s="27" t="s">
        <v>38</v>
      </c>
      <c r="C11" s="28">
        <v>9.9699999999999997E-2</v>
      </c>
      <c r="D11" s="29">
        <v>3.8300000000000001E-2</v>
      </c>
      <c r="E11" s="29">
        <v>6.1400000000000003E-2</v>
      </c>
      <c r="G11" s="66">
        <f t="shared" si="7"/>
        <v>5</v>
      </c>
      <c r="H11" s="67">
        <v>1</v>
      </c>
      <c r="I11" s="68">
        <v>98000</v>
      </c>
      <c r="J11" s="69">
        <f t="shared" si="0"/>
        <v>3270</v>
      </c>
      <c r="K11" s="70">
        <f>M10</f>
        <v>93000</v>
      </c>
      <c r="L11" s="35" t="s">
        <v>34</v>
      </c>
      <c r="M11" s="71">
        <v>101000</v>
      </c>
      <c r="N11" s="72">
        <f t="shared" si="2"/>
        <v>9711.7999999999993</v>
      </c>
      <c r="O11" s="73">
        <f t="shared" si="3"/>
        <v>4855.8999999999996</v>
      </c>
      <c r="P11" s="74">
        <f t="shared" si="4"/>
        <v>1548.4000000000015</v>
      </c>
      <c r="Q11" s="75">
        <f t="shared" si="4"/>
        <v>774.20000000000073</v>
      </c>
      <c r="R11" s="74">
        <f t="shared" si="5"/>
        <v>11260.2</v>
      </c>
      <c r="S11" s="73">
        <f t="shared" si="6"/>
        <v>5630.1</v>
      </c>
      <c r="T11" s="76">
        <f>I11*T6</f>
        <v>17124.52</v>
      </c>
      <c r="U11" s="77">
        <f>T11/2</f>
        <v>8562.26</v>
      </c>
    </row>
    <row r="12" spans="1:23" s="1" customFormat="1" ht="21.75" customHeight="1">
      <c r="A12" s="1">
        <f t="shared" si="1"/>
        <v>7</v>
      </c>
      <c r="B12" s="17" t="s">
        <v>39</v>
      </c>
      <c r="C12" s="18">
        <v>9.9199999999999997E-2</v>
      </c>
      <c r="D12" s="19">
        <v>3.8300000000000001E-2</v>
      </c>
      <c r="E12" s="19">
        <v>6.0900000000000003E-2</v>
      </c>
      <c r="G12" s="78">
        <f t="shared" si="7"/>
        <v>6</v>
      </c>
      <c r="H12" s="79">
        <v>2</v>
      </c>
      <c r="I12" s="80">
        <v>104000</v>
      </c>
      <c r="J12" s="81">
        <f t="shared" si="0"/>
        <v>3470</v>
      </c>
      <c r="K12" s="82">
        <v>101000</v>
      </c>
      <c r="L12" s="83" t="s">
        <v>34</v>
      </c>
      <c r="M12" s="84">
        <v>107000</v>
      </c>
      <c r="N12" s="48">
        <f t="shared" si="2"/>
        <v>10306.4</v>
      </c>
      <c r="O12" s="49">
        <f t="shared" si="3"/>
        <v>5153.2</v>
      </c>
      <c r="P12" s="50">
        <f t="shared" si="4"/>
        <v>1643.2000000000007</v>
      </c>
      <c r="Q12" s="51">
        <f t="shared" si="4"/>
        <v>821.60000000000036</v>
      </c>
      <c r="R12" s="50">
        <f t="shared" si="5"/>
        <v>11949.6</v>
      </c>
      <c r="S12" s="49">
        <f t="shared" si="6"/>
        <v>5974.8</v>
      </c>
      <c r="T12" s="85">
        <f>I12*T6</f>
        <v>18172.96</v>
      </c>
      <c r="U12" s="86">
        <f t="shared" ref="U12:U40" si="8">T12/2</f>
        <v>9086.48</v>
      </c>
    </row>
    <row r="13" spans="1:23" s="1" customFormat="1" ht="21.75" customHeight="1">
      <c r="A13" s="1">
        <f t="shared" si="1"/>
        <v>8</v>
      </c>
      <c r="B13" s="27" t="s">
        <v>40</v>
      </c>
      <c r="C13" s="28">
        <v>9.9199999999999997E-2</v>
      </c>
      <c r="D13" s="29">
        <v>3.8300000000000001E-2</v>
      </c>
      <c r="E13" s="29">
        <v>6.0900000000000003E-2</v>
      </c>
      <c r="G13" s="30">
        <f t="shared" si="7"/>
        <v>7</v>
      </c>
      <c r="H13" s="31">
        <v>3</v>
      </c>
      <c r="I13" s="32">
        <v>110000</v>
      </c>
      <c r="J13" s="33">
        <f t="shared" si="0"/>
        <v>3670</v>
      </c>
      <c r="K13" s="87">
        <v>107000</v>
      </c>
      <c r="L13" s="53" t="s">
        <v>34</v>
      </c>
      <c r="M13" s="88">
        <v>114000</v>
      </c>
      <c r="N13" s="37">
        <f t="shared" si="2"/>
        <v>10901</v>
      </c>
      <c r="O13" s="38">
        <f t="shared" si="3"/>
        <v>5450.5</v>
      </c>
      <c r="P13" s="39">
        <f t="shared" si="4"/>
        <v>1738</v>
      </c>
      <c r="Q13" s="40">
        <f t="shared" si="4"/>
        <v>869</v>
      </c>
      <c r="R13" s="39">
        <f t="shared" si="5"/>
        <v>12639</v>
      </c>
      <c r="S13" s="38">
        <f t="shared" si="6"/>
        <v>6319.5</v>
      </c>
      <c r="T13" s="89">
        <f>I13*T6</f>
        <v>19221.400000000001</v>
      </c>
      <c r="U13" s="90">
        <f t="shared" si="8"/>
        <v>9610.7000000000007</v>
      </c>
    </row>
    <row r="14" spans="1:23" s="1" customFormat="1" ht="21.75" customHeight="1">
      <c r="A14" s="1">
        <f t="shared" si="1"/>
        <v>9</v>
      </c>
      <c r="B14" s="17" t="s">
        <v>41</v>
      </c>
      <c r="C14" s="18">
        <v>9.9500000000000005E-2</v>
      </c>
      <c r="D14" s="19">
        <v>3.8300000000000001E-2</v>
      </c>
      <c r="E14" s="19">
        <v>6.1199999999999997E-2</v>
      </c>
      <c r="G14" s="78">
        <f t="shared" si="7"/>
        <v>8</v>
      </c>
      <c r="H14" s="79">
        <v>4</v>
      </c>
      <c r="I14" s="91">
        <v>118000</v>
      </c>
      <c r="J14" s="92">
        <f t="shared" si="0"/>
        <v>3930</v>
      </c>
      <c r="K14" s="93">
        <v>114000</v>
      </c>
      <c r="L14" s="83" t="s">
        <v>34</v>
      </c>
      <c r="M14" s="94">
        <v>122000</v>
      </c>
      <c r="N14" s="48">
        <f t="shared" si="2"/>
        <v>11693.8</v>
      </c>
      <c r="O14" s="49">
        <f t="shared" si="3"/>
        <v>5846.9</v>
      </c>
      <c r="P14" s="50">
        <f t="shared" si="4"/>
        <v>1864.4000000000015</v>
      </c>
      <c r="Q14" s="51">
        <f t="shared" si="4"/>
        <v>932.20000000000073</v>
      </c>
      <c r="R14" s="50">
        <f t="shared" si="5"/>
        <v>13558.2</v>
      </c>
      <c r="S14" s="49">
        <f t="shared" si="6"/>
        <v>6779.1</v>
      </c>
      <c r="T14" s="95">
        <f>I14*T6</f>
        <v>20619.32</v>
      </c>
      <c r="U14" s="96">
        <f t="shared" si="8"/>
        <v>10309.66</v>
      </c>
    </row>
    <row r="15" spans="1:23" s="1" customFormat="1" ht="21.75" customHeight="1">
      <c r="A15" s="97">
        <f t="shared" si="1"/>
        <v>10</v>
      </c>
      <c r="B15" s="27" t="s">
        <v>42</v>
      </c>
      <c r="C15" s="28">
        <v>9.9199999999999997E-2</v>
      </c>
      <c r="D15" s="29">
        <v>3.8300000000000001E-2</v>
      </c>
      <c r="E15" s="29">
        <v>6.0900000000000003E-2</v>
      </c>
      <c r="G15" s="30">
        <f t="shared" si="7"/>
        <v>9</v>
      </c>
      <c r="H15" s="31">
        <v>5</v>
      </c>
      <c r="I15" s="32">
        <v>126000</v>
      </c>
      <c r="J15" s="33">
        <f t="shared" si="0"/>
        <v>4200</v>
      </c>
      <c r="K15" s="87">
        <v>122000</v>
      </c>
      <c r="L15" s="53" t="s">
        <v>34</v>
      </c>
      <c r="M15" s="88">
        <v>130000</v>
      </c>
      <c r="N15" s="37">
        <f t="shared" si="2"/>
        <v>12486.599999999999</v>
      </c>
      <c r="O15" s="38">
        <f t="shared" si="3"/>
        <v>6243.2999999999993</v>
      </c>
      <c r="P15" s="39">
        <f t="shared" si="4"/>
        <v>1990.8000000000011</v>
      </c>
      <c r="Q15" s="40">
        <f t="shared" si="4"/>
        <v>995.40000000000055</v>
      </c>
      <c r="R15" s="39">
        <f t="shared" si="5"/>
        <v>14477.4</v>
      </c>
      <c r="S15" s="38">
        <f t="shared" si="6"/>
        <v>7238.7</v>
      </c>
      <c r="T15" s="89">
        <f>I15*T6</f>
        <v>22017.24</v>
      </c>
      <c r="U15" s="90">
        <f>T15/2</f>
        <v>11008.62</v>
      </c>
    </row>
    <row r="16" spans="1:23" s="1" customFormat="1" ht="21.75" customHeight="1">
      <c r="A16" s="1">
        <f t="shared" si="1"/>
        <v>11</v>
      </c>
      <c r="B16" s="17" t="s">
        <v>43</v>
      </c>
      <c r="C16" s="18">
        <v>9.9299999999999999E-2</v>
      </c>
      <c r="D16" s="19">
        <v>3.8300000000000001E-2</v>
      </c>
      <c r="E16" s="19">
        <v>6.0999999999999999E-2</v>
      </c>
      <c r="G16" s="78">
        <f t="shared" si="7"/>
        <v>10</v>
      </c>
      <c r="H16" s="79">
        <v>6</v>
      </c>
      <c r="I16" s="80">
        <v>134000</v>
      </c>
      <c r="J16" s="81">
        <f t="shared" si="0"/>
        <v>4470</v>
      </c>
      <c r="K16" s="82">
        <v>130000</v>
      </c>
      <c r="L16" s="83" t="s">
        <v>34</v>
      </c>
      <c r="M16" s="84">
        <v>138000</v>
      </c>
      <c r="N16" s="48">
        <f t="shared" si="2"/>
        <v>13279.4</v>
      </c>
      <c r="O16" s="49">
        <f t="shared" si="3"/>
        <v>6639.7</v>
      </c>
      <c r="P16" s="50">
        <f t="shared" si="4"/>
        <v>2117.2000000000007</v>
      </c>
      <c r="Q16" s="51">
        <f t="shared" si="4"/>
        <v>1058.6000000000004</v>
      </c>
      <c r="R16" s="50">
        <f t="shared" si="5"/>
        <v>15396.6</v>
      </c>
      <c r="S16" s="49">
        <f t="shared" si="6"/>
        <v>7698.3</v>
      </c>
      <c r="T16" s="85">
        <f>I16*T6</f>
        <v>23415.16</v>
      </c>
      <c r="U16" s="86">
        <f t="shared" si="8"/>
        <v>11707.58</v>
      </c>
    </row>
    <row r="17" spans="1:21" s="1" customFormat="1" ht="21.75" customHeight="1">
      <c r="A17" s="1">
        <f t="shared" si="1"/>
        <v>12</v>
      </c>
      <c r="B17" s="27" t="s">
        <v>44</v>
      </c>
      <c r="C17" s="28">
        <v>9.9699999999999997E-2</v>
      </c>
      <c r="D17" s="29">
        <v>3.8300000000000001E-2</v>
      </c>
      <c r="E17" s="29">
        <v>6.1400000000000003E-2</v>
      </c>
      <c r="G17" s="30">
        <f t="shared" si="7"/>
        <v>11</v>
      </c>
      <c r="H17" s="31">
        <v>7</v>
      </c>
      <c r="I17" s="32">
        <v>142000</v>
      </c>
      <c r="J17" s="33">
        <f t="shared" si="0"/>
        <v>4730</v>
      </c>
      <c r="K17" s="87">
        <v>138000</v>
      </c>
      <c r="L17" s="53" t="s">
        <v>34</v>
      </c>
      <c r="M17" s="88">
        <v>146000</v>
      </c>
      <c r="N17" s="37">
        <f t="shared" si="2"/>
        <v>14072.199999999999</v>
      </c>
      <c r="O17" s="38">
        <f t="shared" si="3"/>
        <v>7036.0999999999995</v>
      </c>
      <c r="P17" s="39">
        <f t="shared" si="4"/>
        <v>2243.6000000000022</v>
      </c>
      <c r="Q17" s="40">
        <f t="shared" si="4"/>
        <v>1121.8000000000011</v>
      </c>
      <c r="R17" s="39">
        <f t="shared" si="5"/>
        <v>16315.800000000001</v>
      </c>
      <c r="S17" s="38">
        <f t="shared" si="6"/>
        <v>8157.9000000000005</v>
      </c>
      <c r="T17" s="89">
        <f>I17*T6</f>
        <v>24813.08</v>
      </c>
      <c r="U17" s="90">
        <f t="shared" si="8"/>
        <v>12406.54</v>
      </c>
    </row>
    <row r="18" spans="1:21" s="1" customFormat="1" ht="21.75" customHeight="1">
      <c r="A18" s="1">
        <f t="shared" si="1"/>
        <v>13</v>
      </c>
      <c r="B18" s="17" t="s">
        <v>45</v>
      </c>
      <c r="C18" s="18">
        <v>9.9699999999999997E-2</v>
      </c>
      <c r="D18" s="19">
        <v>3.8300000000000001E-2</v>
      </c>
      <c r="E18" s="19">
        <v>6.1400000000000003E-2</v>
      </c>
      <c r="G18" s="78">
        <f t="shared" si="7"/>
        <v>12</v>
      </c>
      <c r="H18" s="79">
        <v>8</v>
      </c>
      <c r="I18" s="80">
        <v>150000</v>
      </c>
      <c r="J18" s="81">
        <f t="shared" si="0"/>
        <v>5000</v>
      </c>
      <c r="K18" s="82">
        <v>146000</v>
      </c>
      <c r="L18" s="83" t="s">
        <v>34</v>
      </c>
      <c r="M18" s="84">
        <v>155000</v>
      </c>
      <c r="N18" s="48">
        <f t="shared" si="2"/>
        <v>14864.999999999998</v>
      </c>
      <c r="O18" s="49">
        <f t="shared" si="3"/>
        <v>7432.4999999999991</v>
      </c>
      <c r="P18" s="50">
        <f t="shared" si="4"/>
        <v>2370.0000000000018</v>
      </c>
      <c r="Q18" s="51">
        <f t="shared" si="4"/>
        <v>1185.0000000000009</v>
      </c>
      <c r="R18" s="50">
        <f t="shared" si="5"/>
        <v>17235</v>
      </c>
      <c r="S18" s="49">
        <f t="shared" si="6"/>
        <v>8617.5</v>
      </c>
      <c r="T18" s="85">
        <f>I18*T6</f>
        <v>26211</v>
      </c>
      <c r="U18" s="86">
        <f t="shared" si="8"/>
        <v>13105.5</v>
      </c>
    </row>
    <row r="19" spans="1:21" s="1" customFormat="1" ht="21.75" customHeight="1">
      <c r="A19" s="1">
        <f t="shared" si="1"/>
        <v>14</v>
      </c>
      <c r="B19" s="27" t="s">
        <v>46</v>
      </c>
      <c r="C19" s="28">
        <v>9.98E-2</v>
      </c>
      <c r="D19" s="29">
        <v>3.8300000000000001E-2</v>
      </c>
      <c r="E19" s="29">
        <v>6.1499999999999999E-2</v>
      </c>
      <c r="G19" s="30">
        <f t="shared" si="7"/>
        <v>13</v>
      </c>
      <c r="H19" s="31">
        <v>9</v>
      </c>
      <c r="I19" s="32">
        <v>160000</v>
      </c>
      <c r="J19" s="33">
        <f t="shared" si="0"/>
        <v>5330</v>
      </c>
      <c r="K19" s="87">
        <v>155000</v>
      </c>
      <c r="L19" s="53" t="s">
        <v>34</v>
      </c>
      <c r="M19" s="88">
        <v>165000</v>
      </c>
      <c r="N19" s="37">
        <f t="shared" si="2"/>
        <v>15855.999999999998</v>
      </c>
      <c r="O19" s="38">
        <f t="shared" si="3"/>
        <v>7927.9999999999991</v>
      </c>
      <c r="P19" s="39">
        <f t="shared" si="4"/>
        <v>2528.0000000000018</v>
      </c>
      <c r="Q19" s="40">
        <f t="shared" si="4"/>
        <v>1264.0000000000009</v>
      </c>
      <c r="R19" s="39">
        <f t="shared" si="5"/>
        <v>18384</v>
      </c>
      <c r="S19" s="38">
        <f t="shared" si="6"/>
        <v>9192</v>
      </c>
      <c r="T19" s="89">
        <f>I19*T6</f>
        <v>27958.400000000001</v>
      </c>
      <c r="U19" s="90">
        <f t="shared" si="8"/>
        <v>13979.2</v>
      </c>
    </row>
    <row r="20" spans="1:21" s="1" customFormat="1" ht="21.75" customHeight="1">
      <c r="A20" s="1">
        <f t="shared" si="1"/>
        <v>15</v>
      </c>
      <c r="B20" s="17" t="s">
        <v>47</v>
      </c>
      <c r="C20" s="18">
        <v>9.8599999999999993E-2</v>
      </c>
      <c r="D20" s="19">
        <v>3.8300000000000001E-2</v>
      </c>
      <c r="E20" s="19">
        <v>6.0299999999999999E-2</v>
      </c>
      <c r="G20" s="78">
        <f t="shared" si="7"/>
        <v>14</v>
      </c>
      <c r="H20" s="79">
        <v>10</v>
      </c>
      <c r="I20" s="98">
        <v>170000</v>
      </c>
      <c r="J20" s="99">
        <f t="shared" si="0"/>
        <v>5670</v>
      </c>
      <c r="K20" s="100">
        <v>165000</v>
      </c>
      <c r="L20" s="83" t="s">
        <v>34</v>
      </c>
      <c r="M20" s="101">
        <v>175000</v>
      </c>
      <c r="N20" s="48">
        <f t="shared" si="2"/>
        <v>16847</v>
      </c>
      <c r="O20" s="49">
        <f t="shared" si="3"/>
        <v>8423.5</v>
      </c>
      <c r="P20" s="50">
        <f t="shared" si="4"/>
        <v>2686</v>
      </c>
      <c r="Q20" s="51">
        <f t="shared" si="4"/>
        <v>1343</v>
      </c>
      <c r="R20" s="50">
        <f t="shared" si="5"/>
        <v>19533</v>
      </c>
      <c r="S20" s="49">
        <f t="shared" si="6"/>
        <v>9766.5</v>
      </c>
      <c r="T20" s="102">
        <f>I20*T6</f>
        <v>29705.800000000003</v>
      </c>
      <c r="U20" s="103">
        <f t="shared" si="8"/>
        <v>14852.900000000001</v>
      </c>
    </row>
    <row r="21" spans="1:21" s="1" customFormat="1" ht="21.75" customHeight="1">
      <c r="A21" s="1">
        <f t="shared" si="1"/>
        <v>16</v>
      </c>
      <c r="B21" s="27" t="s">
        <v>7</v>
      </c>
      <c r="C21" s="28">
        <v>9.9099999999999994E-2</v>
      </c>
      <c r="D21" s="29">
        <v>3.8300000000000001E-2</v>
      </c>
      <c r="E21" s="29">
        <v>6.08E-2</v>
      </c>
      <c r="G21" s="30">
        <f t="shared" si="7"/>
        <v>15</v>
      </c>
      <c r="H21" s="31">
        <v>11</v>
      </c>
      <c r="I21" s="32">
        <v>180000</v>
      </c>
      <c r="J21" s="33">
        <f t="shared" si="0"/>
        <v>6000</v>
      </c>
      <c r="K21" s="87">
        <v>175000</v>
      </c>
      <c r="L21" s="53" t="s">
        <v>34</v>
      </c>
      <c r="M21" s="88">
        <v>185000</v>
      </c>
      <c r="N21" s="37">
        <f t="shared" si="2"/>
        <v>17838</v>
      </c>
      <c r="O21" s="38">
        <f t="shared" si="3"/>
        <v>8919</v>
      </c>
      <c r="P21" s="39">
        <f t="shared" si="4"/>
        <v>2844</v>
      </c>
      <c r="Q21" s="40">
        <f t="shared" si="4"/>
        <v>1422</v>
      </c>
      <c r="R21" s="39">
        <f t="shared" si="5"/>
        <v>20682</v>
      </c>
      <c r="S21" s="38">
        <f t="shared" si="6"/>
        <v>10341</v>
      </c>
      <c r="T21" s="89">
        <f>I21*T6</f>
        <v>31453.200000000001</v>
      </c>
      <c r="U21" s="90">
        <f t="shared" si="8"/>
        <v>15726.6</v>
      </c>
    </row>
    <row r="22" spans="1:21" s="1" customFormat="1" ht="21.75" customHeight="1">
      <c r="A22" s="1">
        <f t="shared" si="1"/>
        <v>17</v>
      </c>
      <c r="B22" s="17" t="s">
        <v>48</v>
      </c>
      <c r="C22" s="18">
        <v>9.9900000000000003E-2</v>
      </c>
      <c r="D22" s="19">
        <v>3.8300000000000001E-2</v>
      </c>
      <c r="E22" s="19">
        <v>6.1600000000000002E-2</v>
      </c>
      <c r="G22" s="78">
        <f t="shared" si="7"/>
        <v>16</v>
      </c>
      <c r="H22" s="79">
        <v>12</v>
      </c>
      <c r="I22" s="80">
        <v>190000</v>
      </c>
      <c r="J22" s="81">
        <f t="shared" si="0"/>
        <v>6330</v>
      </c>
      <c r="K22" s="82">
        <v>185000</v>
      </c>
      <c r="L22" s="83" t="s">
        <v>34</v>
      </c>
      <c r="M22" s="84">
        <v>195000</v>
      </c>
      <c r="N22" s="48">
        <f t="shared" si="2"/>
        <v>18829</v>
      </c>
      <c r="O22" s="49">
        <f t="shared" si="3"/>
        <v>9414.5</v>
      </c>
      <c r="P22" s="50">
        <f t="shared" si="4"/>
        <v>3002</v>
      </c>
      <c r="Q22" s="51">
        <f t="shared" si="4"/>
        <v>1501</v>
      </c>
      <c r="R22" s="50">
        <f t="shared" si="5"/>
        <v>21831</v>
      </c>
      <c r="S22" s="49">
        <f t="shared" si="6"/>
        <v>10915.5</v>
      </c>
      <c r="T22" s="85">
        <f>I22*T6</f>
        <v>33200.6</v>
      </c>
      <c r="U22" s="86">
        <f t="shared" si="8"/>
        <v>16600.3</v>
      </c>
    </row>
    <row r="23" spans="1:21" s="1" customFormat="1" ht="21.75" customHeight="1">
      <c r="A23" s="97">
        <f t="shared" si="1"/>
        <v>18</v>
      </c>
      <c r="B23" s="27" t="s">
        <v>49</v>
      </c>
      <c r="C23" s="28">
        <v>9.9299999999999999E-2</v>
      </c>
      <c r="D23" s="29">
        <v>3.8300000000000001E-2</v>
      </c>
      <c r="E23" s="29">
        <v>6.0999999999999999E-2</v>
      </c>
      <c r="G23" s="30">
        <f t="shared" si="7"/>
        <v>17</v>
      </c>
      <c r="H23" s="31">
        <v>13</v>
      </c>
      <c r="I23" s="32">
        <v>200000</v>
      </c>
      <c r="J23" s="33">
        <f t="shared" si="0"/>
        <v>6670</v>
      </c>
      <c r="K23" s="87">
        <v>195000</v>
      </c>
      <c r="L23" s="53" t="s">
        <v>34</v>
      </c>
      <c r="M23" s="88">
        <v>210000</v>
      </c>
      <c r="N23" s="37">
        <f t="shared" si="2"/>
        <v>19820</v>
      </c>
      <c r="O23" s="38">
        <f t="shared" si="3"/>
        <v>9910</v>
      </c>
      <c r="P23" s="39">
        <f t="shared" si="4"/>
        <v>3160</v>
      </c>
      <c r="Q23" s="40">
        <f t="shared" si="4"/>
        <v>1580</v>
      </c>
      <c r="R23" s="39">
        <f t="shared" si="5"/>
        <v>22980</v>
      </c>
      <c r="S23" s="38">
        <f t="shared" si="6"/>
        <v>11490</v>
      </c>
      <c r="T23" s="89">
        <f>I23*T6</f>
        <v>34948</v>
      </c>
      <c r="U23" s="90">
        <f t="shared" si="8"/>
        <v>17474</v>
      </c>
    </row>
    <row r="24" spans="1:21" s="1" customFormat="1" ht="21.75" customHeight="1">
      <c r="A24" s="1">
        <f t="shared" si="1"/>
        <v>19</v>
      </c>
      <c r="B24" s="17" t="s">
        <v>50</v>
      </c>
      <c r="C24" s="18">
        <v>9.9599999999999994E-2</v>
      </c>
      <c r="D24" s="19">
        <v>3.8300000000000001E-2</v>
      </c>
      <c r="E24" s="19">
        <v>6.13E-2</v>
      </c>
      <c r="G24" s="78">
        <f t="shared" si="7"/>
        <v>18</v>
      </c>
      <c r="H24" s="79">
        <v>14</v>
      </c>
      <c r="I24" s="80">
        <v>220000</v>
      </c>
      <c r="J24" s="81">
        <f t="shared" si="0"/>
        <v>7330</v>
      </c>
      <c r="K24" s="82">
        <v>210000</v>
      </c>
      <c r="L24" s="83" t="s">
        <v>34</v>
      </c>
      <c r="M24" s="84">
        <v>230000</v>
      </c>
      <c r="N24" s="48">
        <f t="shared" si="2"/>
        <v>21802</v>
      </c>
      <c r="O24" s="49">
        <f t="shared" si="3"/>
        <v>10901</v>
      </c>
      <c r="P24" s="50">
        <f t="shared" si="4"/>
        <v>3476</v>
      </c>
      <c r="Q24" s="51">
        <f t="shared" si="4"/>
        <v>1738</v>
      </c>
      <c r="R24" s="50">
        <f t="shared" si="5"/>
        <v>25278</v>
      </c>
      <c r="S24" s="49">
        <f t="shared" si="6"/>
        <v>12639</v>
      </c>
      <c r="T24" s="85">
        <f>I24*T6</f>
        <v>38442.800000000003</v>
      </c>
      <c r="U24" s="86">
        <f t="shared" si="8"/>
        <v>19221.400000000001</v>
      </c>
    </row>
    <row r="25" spans="1:21" s="1" customFormat="1" ht="21.75" customHeight="1">
      <c r="A25" s="97">
        <f t="shared" si="1"/>
        <v>20</v>
      </c>
      <c r="B25" s="27" t="s">
        <v>51</v>
      </c>
      <c r="C25" s="28">
        <v>9.9099999999999994E-2</v>
      </c>
      <c r="D25" s="29">
        <v>3.8300000000000001E-2</v>
      </c>
      <c r="E25" s="29">
        <v>6.08E-2</v>
      </c>
      <c r="G25" s="30">
        <f t="shared" si="7"/>
        <v>19</v>
      </c>
      <c r="H25" s="31">
        <v>15</v>
      </c>
      <c r="I25" s="32">
        <v>240000</v>
      </c>
      <c r="J25" s="33">
        <f t="shared" si="0"/>
        <v>8000</v>
      </c>
      <c r="K25" s="87">
        <v>230000</v>
      </c>
      <c r="L25" s="53" t="s">
        <v>34</v>
      </c>
      <c r="M25" s="88">
        <v>250000</v>
      </c>
      <c r="N25" s="37">
        <f t="shared" si="2"/>
        <v>23784</v>
      </c>
      <c r="O25" s="38">
        <f t="shared" si="3"/>
        <v>11892</v>
      </c>
      <c r="P25" s="39">
        <f t="shared" si="4"/>
        <v>3792</v>
      </c>
      <c r="Q25" s="40">
        <f t="shared" si="4"/>
        <v>1896</v>
      </c>
      <c r="R25" s="39">
        <f t="shared" si="5"/>
        <v>27576</v>
      </c>
      <c r="S25" s="38">
        <f t="shared" si="6"/>
        <v>13788</v>
      </c>
      <c r="T25" s="89">
        <f>I25*T6</f>
        <v>41937.599999999999</v>
      </c>
      <c r="U25" s="90">
        <f t="shared" si="8"/>
        <v>20968.8</v>
      </c>
    </row>
    <row r="26" spans="1:21" s="1" customFormat="1" ht="21.75" customHeight="1">
      <c r="A26" s="1">
        <f t="shared" si="1"/>
        <v>21</v>
      </c>
      <c r="B26" s="17" t="s">
        <v>52</v>
      </c>
      <c r="C26" s="18">
        <v>9.98E-2</v>
      </c>
      <c r="D26" s="19">
        <v>3.8300000000000001E-2</v>
      </c>
      <c r="E26" s="19">
        <v>6.1499999999999999E-2</v>
      </c>
      <c r="G26" s="78">
        <f t="shared" si="7"/>
        <v>20</v>
      </c>
      <c r="H26" s="79">
        <v>16</v>
      </c>
      <c r="I26" s="80">
        <v>260000</v>
      </c>
      <c r="J26" s="81">
        <f t="shared" si="0"/>
        <v>8670</v>
      </c>
      <c r="K26" s="82">
        <v>250000</v>
      </c>
      <c r="L26" s="83" t="s">
        <v>34</v>
      </c>
      <c r="M26" s="84">
        <v>270000</v>
      </c>
      <c r="N26" s="48">
        <f t="shared" si="2"/>
        <v>25766</v>
      </c>
      <c r="O26" s="49">
        <f t="shared" si="3"/>
        <v>12883</v>
      </c>
      <c r="P26" s="50">
        <f t="shared" si="4"/>
        <v>4108</v>
      </c>
      <c r="Q26" s="51">
        <f t="shared" si="4"/>
        <v>2054</v>
      </c>
      <c r="R26" s="50">
        <f t="shared" si="5"/>
        <v>29874</v>
      </c>
      <c r="S26" s="49">
        <f t="shared" si="6"/>
        <v>14937</v>
      </c>
      <c r="T26" s="85">
        <f>I26*T6</f>
        <v>45432.4</v>
      </c>
      <c r="U26" s="86">
        <f t="shared" si="8"/>
        <v>22716.2</v>
      </c>
    </row>
    <row r="27" spans="1:21" s="1" customFormat="1" ht="21.75" customHeight="1">
      <c r="A27" s="1">
        <f t="shared" si="1"/>
        <v>22</v>
      </c>
      <c r="B27" s="27" t="s">
        <v>53</v>
      </c>
      <c r="C27" s="28">
        <v>9.9199999999999997E-2</v>
      </c>
      <c r="D27" s="29">
        <v>3.8300000000000001E-2</v>
      </c>
      <c r="E27" s="29">
        <v>6.0900000000000003E-2</v>
      </c>
      <c r="G27" s="30">
        <f t="shared" si="7"/>
        <v>21</v>
      </c>
      <c r="H27" s="31">
        <v>17</v>
      </c>
      <c r="I27" s="32">
        <v>280000</v>
      </c>
      <c r="J27" s="33">
        <f t="shared" si="0"/>
        <v>9330</v>
      </c>
      <c r="K27" s="87">
        <v>270000</v>
      </c>
      <c r="L27" s="53" t="s">
        <v>34</v>
      </c>
      <c r="M27" s="88">
        <v>290000</v>
      </c>
      <c r="N27" s="37">
        <f t="shared" si="2"/>
        <v>27748</v>
      </c>
      <c r="O27" s="38">
        <f t="shared" si="3"/>
        <v>13874</v>
      </c>
      <c r="P27" s="39">
        <f t="shared" si="4"/>
        <v>4424</v>
      </c>
      <c r="Q27" s="40">
        <f t="shared" si="4"/>
        <v>2212</v>
      </c>
      <c r="R27" s="39">
        <f t="shared" si="5"/>
        <v>32172</v>
      </c>
      <c r="S27" s="38">
        <f t="shared" si="6"/>
        <v>16086</v>
      </c>
      <c r="T27" s="89">
        <f>I27*T6</f>
        <v>48927.200000000004</v>
      </c>
      <c r="U27" s="90">
        <f t="shared" si="8"/>
        <v>24463.600000000002</v>
      </c>
    </row>
    <row r="28" spans="1:21" s="1" customFormat="1" ht="21.75" customHeight="1">
      <c r="A28" s="1">
        <f t="shared" si="1"/>
        <v>23</v>
      </c>
      <c r="B28" s="17" t="s">
        <v>54</v>
      </c>
      <c r="C28" s="18">
        <v>9.9699999999999997E-2</v>
      </c>
      <c r="D28" s="19">
        <v>3.8300000000000001E-2</v>
      </c>
      <c r="E28" s="19">
        <v>6.1400000000000003E-2</v>
      </c>
      <c r="G28" s="78">
        <f t="shared" si="7"/>
        <v>22</v>
      </c>
      <c r="H28" s="79">
        <v>18</v>
      </c>
      <c r="I28" s="80">
        <v>300000</v>
      </c>
      <c r="J28" s="81">
        <f t="shared" si="0"/>
        <v>10000</v>
      </c>
      <c r="K28" s="82">
        <v>290000</v>
      </c>
      <c r="L28" s="83" t="s">
        <v>34</v>
      </c>
      <c r="M28" s="84">
        <v>310000</v>
      </c>
      <c r="N28" s="48">
        <f t="shared" si="2"/>
        <v>29729.999999999996</v>
      </c>
      <c r="O28" s="49">
        <f t="shared" si="3"/>
        <v>14864.999999999998</v>
      </c>
      <c r="P28" s="50">
        <f t="shared" si="4"/>
        <v>4740.0000000000036</v>
      </c>
      <c r="Q28" s="51">
        <f t="shared" si="4"/>
        <v>2370.0000000000018</v>
      </c>
      <c r="R28" s="50">
        <f t="shared" si="5"/>
        <v>34470</v>
      </c>
      <c r="S28" s="49">
        <f t="shared" si="6"/>
        <v>17235</v>
      </c>
      <c r="T28" s="85">
        <f>I28*T6</f>
        <v>52422</v>
      </c>
      <c r="U28" s="86">
        <f t="shared" si="8"/>
        <v>26211</v>
      </c>
    </row>
    <row r="29" spans="1:21" s="1" customFormat="1" ht="21.75" customHeight="1">
      <c r="A29" s="1">
        <f t="shared" si="1"/>
        <v>24</v>
      </c>
      <c r="B29" s="27" t="s">
        <v>55</v>
      </c>
      <c r="C29" s="28">
        <v>9.9400000000000002E-2</v>
      </c>
      <c r="D29" s="29">
        <v>3.8300000000000001E-2</v>
      </c>
      <c r="E29" s="29">
        <v>6.1100000000000002E-2</v>
      </c>
      <c r="G29" s="30">
        <f t="shared" si="7"/>
        <v>23</v>
      </c>
      <c r="H29" s="31">
        <v>19</v>
      </c>
      <c r="I29" s="32">
        <v>320000</v>
      </c>
      <c r="J29" s="33">
        <f t="shared" si="0"/>
        <v>10670</v>
      </c>
      <c r="K29" s="87">
        <v>310000</v>
      </c>
      <c r="L29" s="53" t="s">
        <v>34</v>
      </c>
      <c r="M29" s="88">
        <v>330000</v>
      </c>
      <c r="N29" s="37">
        <f t="shared" si="2"/>
        <v>31711.999999999996</v>
      </c>
      <c r="O29" s="38">
        <f t="shared" si="3"/>
        <v>15855.999999999998</v>
      </c>
      <c r="P29" s="39">
        <f t="shared" si="4"/>
        <v>5056.0000000000036</v>
      </c>
      <c r="Q29" s="40">
        <f t="shared" si="4"/>
        <v>2528.0000000000018</v>
      </c>
      <c r="R29" s="39">
        <f t="shared" si="5"/>
        <v>36768</v>
      </c>
      <c r="S29" s="38">
        <f t="shared" si="6"/>
        <v>18384</v>
      </c>
      <c r="T29" s="89">
        <f>I29*T6</f>
        <v>55916.800000000003</v>
      </c>
      <c r="U29" s="90">
        <f t="shared" si="8"/>
        <v>27958.400000000001</v>
      </c>
    </row>
    <row r="30" spans="1:21" s="1" customFormat="1" ht="21.75" customHeight="1">
      <c r="A30" s="1">
        <f t="shared" si="1"/>
        <v>25</v>
      </c>
      <c r="B30" s="17" t="s">
        <v>56</v>
      </c>
      <c r="C30" s="18">
        <v>9.9400000000000002E-2</v>
      </c>
      <c r="D30" s="19">
        <v>3.8300000000000001E-2</v>
      </c>
      <c r="E30" s="19">
        <v>6.1100000000000002E-2</v>
      </c>
      <c r="G30" s="78">
        <f t="shared" si="7"/>
        <v>24</v>
      </c>
      <c r="H30" s="79">
        <v>20</v>
      </c>
      <c r="I30" s="80">
        <v>340000</v>
      </c>
      <c r="J30" s="81">
        <f t="shared" si="0"/>
        <v>11330</v>
      </c>
      <c r="K30" s="82">
        <v>330000</v>
      </c>
      <c r="L30" s="83" t="s">
        <v>34</v>
      </c>
      <c r="M30" s="84">
        <v>350000</v>
      </c>
      <c r="N30" s="48">
        <f t="shared" si="2"/>
        <v>33694</v>
      </c>
      <c r="O30" s="49">
        <f t="shared" si="3"/>
        <v>16847</v>
      </c>
      <c r="P30" s="50">
        <f t="shared" si="4"/>
        <v>5372</v>
      </c>
      <c r="Q30" s="51">
        <f t="shared" si="4"/>
        <v>2686</v>
      </c>
      <c r="R30" s="50">
        <f t="shared" si="5"/>
        <v>39066</v>
      </c>
      <c r="S30" s="49">
        <f t="shared" si="6"/>
        <v>19533</v>
      </c>
      <c r="T30" s="85">
        <f>I30*T6</f>
        <v>59411.600000000006</v>
      </c>
      <c r="U30" s="86">
        <f t="shared" si="8"/>
        <v>29705.800000000003</v>
      </c>
    </row>
    <row r="31" spans="1:21" s="1" customFormat="1" ht="21.75" customHeight="1">
      <c r="A31" s="1">
        <f t="shared" si="1"/>
        <v>26</v>
      </c>
      <c r="B31" s="27" t="s">
        <v>57</v>
      </c>
      <c r="C31" s="28">
        <v>0.1002</v>
      </c>
      <c r="D31" s="29">
        <v>3.8300000000000001E-2</v>
      </c>
      <c r="E31" s="29">
        <v>6.1899999999999997E-2</v>
      </c>
      <c r="G31" s="30">
        <f t="shared" si="7"/>
        <v>25</v>
      </c>
      <c r="H31" s="31">
        <v>21</v>
      </c>
      <c r="I31" s="32">
        <v>360000</v>
      </c>
      <c r="J31" s="33">
        <f t="shared" si="0"/>
        <v>12000</v>
      </c>
      <c r="K31" s="87">
        <v>350000</v>
      </c>
      <c r="L31" s="53" t="s">
        <v>34</v>
      </c>
      <c r="M31" s="88">
        <v>370000</v>
      </c>
      <c r="N31" s="37">
        <f t="shared" si="2"/>
        <v>35676</v>
      </c>
      <c r="O31" s="38">
        <f t="shared" si="3"/>
        <v>17838</v>
      </c>
      <c r="P31" s="39">
        <f t="shared" si="4"/>
        <v>5688</v>
      </c>
      <c r="Q31" s="40">
        <f t="shared" si="4"/>
        <v>2844</v>
      </c>
      <c r="R31" s="39">
        <f t="shared" si="5"/>
        <v>41364</v>
      </c>
      <c r="S31" s="38">
        <f t="shared" si="6"/>
        <v>20682</v>
      </c>
      <c r="T31" s="89">
        <f>I31*T6</f>
        <v>62906.400000000001</v>
      </c>
      <c r="U31" s="90">
        <f t="shared" si="8"/>
        <v>31453.200000000001</v>
      </c>
    </row>
    <row r="32" spans="1:21" s="1" customFormat="1" ht="21.75" customHeight="1">
      <c r="A32" s="1">
        <f t="shared" si="1"/>
        <v>27</v>
      </c>
      <c r="B32" s="17" t="s">
        <v>58</v>
      </c>
      <c r="C32" s="18">
        <v>0.1004</v>
      </c>
      <c r="D32" s="19">
        <v>3.8300000000000001E-2</v>
      </c>
      <c r="E32" s="19">
        <v>6.2100000000000002E-2</v>
      </c>
      <c r="G32" s="78">
        <f t="shared" si="7"/>
        <v>26</v>
      </c>
      <c r="H32" s="79">
        <v>22</v>
      </c>
      <c r="I32" s="80">
        <v>380000</v>
      </c>
      <c r="J32" s="81">
        <f t="shared" si="0"/>
        <v>12670</v>
      </c>
      <c r="K32" s="82">
        <v>370000</v>
      </c>
      <c r="L32" s="83" t="s">
        <v>34</v>
      </c>
      <c r="M32" s="84">
        <v>395000</v>
      </c>
      <c r="N32" s="48">
        <f t="shared" si="2"/>
        <v>37658</v>
      </c>
      <c r="O32" s="49">
        <f t="shared" si="3"/>
        <v>18829</v>
      </c>
      <c r="P32" s="50">
        <f t="shared" si="4"/>
        <v>6004</v>
      </c>
      <c r="Q32" s="51">
        <f t="shared" si="4"/>
        <v>3002</v>
      </c>
      <c r="R32" s="50">
        <f t="shared" si="5"/>
        <v>43662</v>
      </c>
      <c r="S32" s="49">
        <f t="shared" si="6"/>
        <v>21831</v>
      </c>
      <c r="T32" s="85">
        <f>I32*T6</f>
        <v>66401.2</v>
      </c>
      <c r="U32" s="86">
        <f t="shared" si="8"/>
        <v>33200.6</v>
      </c>
    </row>
    <row r="33" spans="1:21" s="1" customFormat="1" ht="21.75" customHeight="1">
      <c r="A33" s="1">
        <f t="shared" si="1"/>
        <v>28</v>
      </c>
      <c r="B33" s="27" t="s">
        <v>59</v>
      </c>
      <c r="C33" s="28">
        <v>0.1004</v>
      </c>
      <c r="D33" s="29">
        <v>3.8300000000000001E-2</v>
      </c>
      <c r="E33" s="29">
        <v>6.2100000000000002E-2</v>
      </c>
      <c r="G33" s="30">
        <f t="shared" si="7"/>
        <v>27</v>
      </c>
      <c r="H33" s="31">
        <v>23</v>
      </c>
      <c r="I33" s="32">
        <v>410000</v>
      </c>
      <c r="J33" s="33">
        <f t="shared" si="0"/>
        <v>13670</v>
      </c>
      <c r="K33" s="87">
        <v>395000</v>
      </c>
      <c r="L33" s="53" t="s">
        <v>34</v>
      </c>
      <c r="M33" s="88">
        <v>425000</v>
      </c>
      <c r="N33" s="37">
        <f t="shared" si="2"/>
        <v>40631</v>
      </c>
      <c r="O33" s="38">
        <f t="shared" si="3"/>
        <v>20315.5</v>
      </c>
      <c r="P33" s="39">
        <f t="shared" si="4"/>
        <v>6478</v>
      </c>
      <c r="Q33" s="40">
        <f t="shared" si="4"/>
        <v>3239</v>
      </c>
      <c r="R33" s="39">
        <f t="shared" si="5"/>
        <v>47109</v>
      </c>
      <c r="S33" s="38">
        <f t="shared" si="6"/>
        <v>23554.5</v>
      </c>
      <c r="T33" s="89">
        <f>I33*T6</f>
        <v>71643.400000000009</v>
      </c>
      <c r="U33" s="90">
        <f t="shared" si="8"/>
        <v>35821.700000000004</v>
      </c>
    </row>
    <row r="34" spans="1:21" s="1" customFormat="1" ht="21.75" customHeight="1">
      <c r="A34" s="1">
        <f t="shared" si="1"/>
        <v>29</v>
      </c>
      <c r="B34" s="17" t="s">
        <v>60</v>
      </c>
      <c r="C34" s="18">
        <v>9.98E-2</v>
      </c>
      <c r="D34" s="19">
        <v>3.8300000000000001E-2</v>
      </c>
      <c r="E34" s="19">
        <v>6.1499999999999999E-2</v>
      </c>
      <c r="G34" s="78">
        <f t="shared" si="7"/>
        <v>28</v>
      </c>
      <c r="H34" s="79">
        <v>24</v>
      </c>
      <c r="I34" s="80">
        <v>440000</v>
      </c>
      <c r="J34" s="81">
        <f t="shared" si="0"/>
        <v>14670</v>
      </c>
      <c r="K34" s="82">
        <v>425000</v>
      </c>
      <c r="L34" s="83" t="s">
        <v>34</v>
      </c>
      <c r="M34" s="84">
        <v>455000</v>
      </c>
      <c r="N34" s="48">
        <f t="shared" si="2"/>
        <v>43604</v>
      </c>
      <c r="O34" s="49">
        <f t="shared" si="3"/>
        <v>21802</v>
      </c>
      <c r="P34" s="50">
        <f t="shared" si="4"/>
        <v>6952</v>
      </c>
      <c r="Q34" s="51">
        <f t="shared" si="4"/>
        <v>3476</v>
      </c>
      <c r="R34" s="50">
        <f t="shared" si="5"/>
        <v>50556</v>
      </c>
      <c r="S34" s="49">
        <f t="shared" si="6"/>
        <v>25278</v>
      </c>
      <c r="T34" s="85">
        <f>I34*T6</f>
        <v>76885.600000000006</v>
      </c>
      <c r="U34" s="86">
        <f t="shared" si="8"/>
        <v>38442.800000000003</v>
      </c>
    </row>
    <row r="35" spans="1:21" s="1" customFormat="1" ht="21.75" customHeight="1">
      <c r="A35" s="1">
        <f t="shared" si="1"/>
        <v>30</v>
      </c>
      <c r="B35" s="27" t="s">
        <v>61</v>
      </c>
      <c r="C35" s="28">
        <v>9.9699999999999997E-2</v>
      </c>
      <c r="D35" s="29">
        <v>3.8300000000000001E-2</v>
      </c>
      <c r="E35" s="29">
        <v>6.1400000000000003E-2</v>
      </c>
      <c r="G35" s="104">
        <f t="shared" si="7"/>
        <v>29</v>
      </c>
      <c r="H35" s="105">
        <v>25</v>
      </c>
      <c r="I35" s="106">
        <v>470000</v>
      </c>
      <c r="J35" s="107">
        <f t="shared" si="0"/>
        <v>15670</v>
      </c>
      <c r="K35" s="108">
        <v>455000</v>
      </c>
      <c r="L35" s="53" t="s">
        <v>34</v>
      </c>
      <c r="M35" s="109">
        <v>485000</v>
      </c>
      <c r="N35" s="110">
        <f t="shared" si="2"/>
        <v>46577</v>
      </c>
      <c r="O35" s="111">
        <f t="shared" si="3"/>
        <v>23288.5</v>
      </c>
      <c r="P35" s="112">
        <f t="shared" si="4"/>
        <v>7426</v>
      </c>
      <c r="Q35" s="113">
        <f t="shared" si="4"/>
        <v>3713</v>
      </c>
      <c r="R35" s="112">
        <f t="shared" si="5"/>
        <v>54003</v>
      </c>
      <c r="S35" s="111">
        <f t="shared" si="6"/>
        <v>27001.5</v>
      </c>
      <c r="T35" s="114">
        <f>I35*T6</f>
        <v>82127.8</v>
      </c>
      <c r="U35" s="115">
        <f t="shared" si="8"/>
        <v>41063.9</v>
      </c>
    </row>
    <row r="36" spans="1:21" s="1" customFormat="1" ht="21.75" customHeight="1">
      <c r="A36" s="1">
        <f t="shared" si="1"/>
        <v>31</v>
      </c>
      <c r="B36" s="17" t="s">
        <v>62</v>
      </c>
      <c r="C36" s="18">
        <v>9.9599999999999994E-2</v>
      </c>
      <c r="D36" s="19">
        <v>3.8300000000000001E-2</v>
      </c>
      <c r="E36" s="19">
        <v>6.13E-2</v>
      </c>
      <c r="G36" s="78">
        <f t="shared" si="7"/>
        <v>30</v>
      </c>
      <c r="H36" s="79">
        <v>26</v>
      </c>
      <c r="I36" s="80">
        <v>500000</v>
      </c>
      <c r="J36" s="81">
        <f t="shared" si="0"/>
        <v>16670</v>
      </c>
      <c r="K36" s="82">
        <v>485000</v>
      </c>
      <c r="L36" s="83" t="s">
        <v>34</v>
      </c>
      <c r="M36" s="84">
        <v>515000</v>
      </c>
      <c r="N36" s="48">
        <f t="shared" si="2"/>
        <v>49550</v>
      </c>
      <c r="O36" s="49">
        <f t="shared" si="3"/>
        <v>24775</v>
      </c>
      <c r="P36" s="50">
        <f t="shared" si="4"/>
        <v>7900</v>
      </c>
      <c r="Q36" s="51">
        <f t="shared" si="4"/>
        <v>3950</v>
      </c>
      <c r="R36" s="50">
        <f t="shared" si="5"/>
        <v>57450</v>
      </c>
      <c r="S36" s="49">
        <f t="shared" si="6"/>
        <v>28725</v>
      </c>
      <c r="T36" s="85">
        <f>I36*T6</f>
        <v>87370</v>
      </c>
      <c r="U36" s="86">
        <f t="shared" si="8"/>
        <v>43685</v>
      </c>
    </row>
    <row r="37" spans="1:21" s="1" customFormat="1" ht="21.75" customHeight="1">
      <c r="A37" s="1">
        <f t="shared" si="1"/>
        <v>32</v>
      </c>
      <c r="B37" s="27" t="s">
        <v>63</v>
      </c>
      <c r="C37" s="28">
        <v>0.10059999999999999</v>
      </c>
      <c r="D37" s="29">
        <v>3.8300000000000001E-2</v>
      </c>
      <c r="E37" s="29">
        <v>6.2300000000000001E-2</v>
      </c>
      <c r="G37" s="30">
        <f t="shared" si="7"/>
        <v>31</v>
      </c>
      <c r="H37" s="31">
        <v>27</v>
      </c>
      <c r="I37" s="32">
        <v>530000</v>
      </c>
      <c r="J37" s="33">
        <f t="shared" si="0"/>
        <v>17670</v>
      </c>
      <c r="K37" s="87">
        <v>515000</v>
      </c>
      <c r="L37" s="53" t="s">
        <v>34</v>
      </c>
      <c r="M37" s="88">
        <v>545000</v>
      </c>
      <c r="N37" s="37">
        <f t="shared" si="2"/>
        <v>52523</v>
      </c>
      <c r="O37" s="38">
        <f t="shared" si="3"/>
        <v>26261.5</v>
      </c>
      <c r="P37" s="39">
        <f t="shared" si="4"/>
        <v>8374</v>
      </c>
      <c r="Q37" s="40">
        <f t="shared" si="4"/>
        <v>4187</v>
      </c>
      <c r="R37" s="39">
        <f t="shared" si="5"/>
        <v>60897</v>
      </c>
      <c r="S37" s="38">
        <f t="shared" si="6"/>
        <v>30448.5</v>
      </c>
      <c r="T37" s="89">
        <f>I37*T6</f>
        <v>92612.2</v>
      </c>
      <c r="U37" s="90">
        <f t="shared" si="8"/>
        <v>46306.1</v>
      </c>
    </row>
    <row r="38" spans="1:21" s="1" customFormat="1" ht="21.75" customHeight="1">
      <c r="A38" s="1">
        <f t="shared" si="1"/>
        <v>33</v>
      </c>
      <c r="B38" s="17" t="s">
        <v>64</v>
      </c>
      <c r="C38" s="18">
        <v>0.1009</v>
      </c>
      <c r="D38" s="19">
        <v>3.8300000000000001E-2</v>
      </c>
      <c r="E38" s="19">
        <v>6.2600000000000003E-2</v>
      </c>
      <c r="G38" s="78">
        <f t="shared" si="7"/>
        <v>32</v>
      </c>
      <c r="H38" s="79">
        <v>28</v>
      </c>
      <c r="I38" s="80">
        <v>560000</v>
      </c>
      <c r="J38" s="81">
        <f t="shared" si="0"/>
        <v>18670</v>
      </c>
      <c r="K38" s="82">
        <v>545000</v>
      </c>
      <c r="L38" s="83" t="s">
        <v>34</v>
      </c>
      <c r="M38" s="84">
        <v>575000</v>
      </c>
      <c r="N38" s="48">
        <f t="shared" si="2"/>
        <v>55496</v>
      </c>
      <c r="O38" s="49">
        <f t="shared" si="3"/>
        <v>27748</v>
      </c>
      <c r="P38" s="50">
        <f t="shared" si="4"/>
        <v>8848</v>
      </c>
      <c r="Q38" s="51">
        <f t="shared" si="4"/>
        <v>4424</v>
      </c>
      <c r="R38" s="50">
        <f t="shared" si="5"/>
        <v>64344</v>
      </c>
      <c r="S38" s="49">
        <f t="shared" si="6"/>
        <v>32172</v>
      </c>
      <c r="T38" s="85">
        <f>I38*T6</f>
        <v>97854.400000000009</v>
      </c>
      <c r="U38" s="86">
        <f t="shared" si="8"/>
        <v>48927.200000000004</v>
      </c>
    </row>
    <row r="39" spans="1:21" s="1" customFormat="1" ht="21.75" customHeight="1">
      <c r="A39" s="1">
        <f t="shared" si="1"/>
        <v>34</v>
      </c>
      <c r="B39" s="27" t="s">
        <v>65</v>
      </c>
      <c r="C39" s="28">
        <v>0.1003</v>
      </c>
      <c r="D39" s="29">
        <v>3.8300000000000001E-2</v>
      </c>
      <c r="E39" s="29">
        <v>6.2E-2</v>
      </c>
      <c r="G39" s="30">
        <f t="shared" si="7"/>
        <v>33</v>
      </c>
      <c r="H39" s="31">
        <v>29</v>
      </c>
      <c r="I39" s="32">
        <v>590000</v>
      </c>
      <c r="J39" s="33">
        <f t="shared" si="0"/>
        <v>19670</v>
      </c>
      <c r="K39" s="87">
        <v>575000</v>
      </c>
      <c r="L39" s="53" t="s">
        <v>34</v>
      </c>
      <c r="M39" s="88">
        <v>605000</v>
      </c>
      <c r="N39" s="37">
        <f t="shared" si="2"/>
        <v>58468.999999999993</v>
      </c>
      <c r="O39" s="38">
        <f t="shared" si="3"/>
        <v>29234.499999999996</v>
      </c>
      <c r="P39" s="39">
        <f t="shared" si="4"/>
        <v>9322.0000000000073</v>
      </c>
      <c r="Q39" s="40">
        <f t="shared" si="4"/>
        <v>4661.0000000000036</v>
      </c>
      <c r="R39" s="39">
        <f t="shared" si="5"/>
        <v>67791</v>
      </c>
      <c r="S39" s="38">
        <f t="shared" si="6"/>
        <v>33895.5</v>
      </c>
      <c r="T39" s="89">
        <f>I39*T6</f>
        <v>103096.6</v>
      </c>
      <c r="U39" s="90">
        <f t="shared" si="8"/>
        <v>51548.3</v>
      </c>
    </row>
    <row r="40" spans="1:21" s="1" customFormat="1" ht="21.75" customHeight="1" thickBot="1">
      <c r="A40" s="1">
        <f t="shared" si="1"/>
        <v>35</v>
      </c>
      <c r="B40" s="17" t="s">
        <v>66</v>
      </c>
      <c r="C40" s="18">
        <v>0.10100000000000001</v>
      </c>
      <c r="D40" s="19">
        <v>3.8300000000000001E-2</v>
      </c>
      <c r="E40" s="19">
        <v>6.2700000000000006E-2</v>
      </c>
      <c r="G40" s="116">
        <f t="shared" si="7"/>
        <v>34</v>
      </c>
      <c r="H40" s="117">
        <v>30</v>
      </c>
      <c r="I40" s="118">
        <v>620000</v>
      </c>
      <c r="J40" s="119">
        <f t="shared" si="0"/>
        <v>20670</v>
      </c>
      <c r="K40" s="120">
        <v>605000</v>
      </c>
      <c r="L40" s="121" t="s">
        <v>34</v>
      </c>
      <c r="M40" s="122">
        <v>635000</v>
      </c>
      <c r="N40" s="62">
        <f t="shared" si="2"/>
        <v>61441.999999999993</v>
      </c>
      <c r="O40" s="63">
        <f t="shared" si="3"/>
        <v>30720.999999999996</v>
      </c>
      <c r="P40" s="64">
        <f t="shared" si="4"/>
        <v>9796.0000000000073</v>
      </c>
      <c r="Q40" s="65">
        <f t="shared" si="4"/>
        <v>4898.0000000000036</v>
      </c>
      <c r="R40" s="64">
        <f t="shared" si="5"/>
        <v>71238</v>
      </c>
      <c r="S40" s="63">
        <f t="shared" si="6"/>
        <v>35619</v>
      </c>
      <c r="T40" s="123">
        <f>I40*T6</f>
        <v>108338.8</v>
      </c>
      <c r="U40" s="124">
        <f t="shared" si="8"/>
        <v>54169.4</v>
      </c>
    </row>
    <row r="41" spans="1:21" s="1" customFormat="1" ht="21.75" customHeight="1" thickTop="1">
      <c r="A41" s="1">
        <f t="shared" si="1"/>
        <v>36</v>
      </c>
      <c r="B41" s="27" t="s">
        <v>67</v>
      </c>
      <c r="C41" s="28">
        <v>0.10100000000000001</v>
      </c>
      <c r="D41" s="29">
        <v>3.8300000000000001E-2</v>
      </c>
      <c r="E41" s="29">
        <v>6.2700000000000006E-2</v>
      </c>
      <c r="G41" s="125">
        <f t="shared" si="7"/>
        <v>35</v>
      </c>
      <c r="H41" s="126"/>
      <c r="I41" s="127">
        <v>650000</v>
      </c>
      <c r="J41" s="128">
        <f t="shared" si="0"/>
        <v>21670</v>
      </c>
      <c r="K41" s="129">
        <f>M40</f>
        <v>635000</v>
      </c>
      <c r="L41" s="35" t="s">
        <v>34</v>
      </c>
      <c r="M41" s="130">
        <v>665000</v>
      </c>
      <c r="N41" s="72">
        <f t="shared" si="2"/>
        <v>64414.999999999993</v>
      </c>
      <c r="O41" s="73">
        <f t="shared" si="3"/>
        <v>32207.499999999996</v>
      </c>
      <c r="P41" s="74">
        <f t="shared" si="4"/>
        <v>10270.000000000007</v>
      </c>
      <c r="Q41" s="75">
        <f t="shared" si="4"/>
        <v>5135.0000000000036</v>
      </c>
      <c r="R41" s="74">
        <f t="shared" si="5"/>
        <v>74685</v>
      </c>
      <c r="S41" s="73">
        <f t="shared" si="6"/>
        <v>37342.5</v>
      </c>
      <c r="T41" s="221"/>
      <c r="U41" s="223"/>
    </row>
    <row r="42" spans="1:21" s="1" customFormat="1" ht="21.75" customHeight="1">
      <c r="A42" s="1">
        <f t="shared" si="1"/>
        <v>37</v>
      </c>
      <c r="B42" s="17" t="s">
        <v>68</v>
      </c>
      <c r="C42" s="18">
        <v>0.1011</v>
      </c>
      <c r="D42" s="19">
        <v>3.8300000000000001E-2</v>
      </c>
      <c r="E42" s="19">
        <v>6.2799999999999995E-2</v>
      </c>
      <c r="G42" s="41">
        <f t="shared" si="7"/>
        <v>36</v>
      </c>
      <c r="H42" s="42"/>
      <c r="I42" s="43">
        <v>680000</v>
      </c>
      <c r="J42" s="44">
        <f t="shared" si="0"/>
        <v>22670</v>
      </c>
      <c r="K42" s="131">
        <f t="shared" ref="K42:K53" si="9">M41</f>
        <v>665000</v>
      </c>
      <c r="L42" s="46" t="s">
        <v>34</v>
      </c>
      <c r="M42" s="132">
        <v>695000</v>
      </c>
      <c r="N42" s="48">
        <f t="shared" si="2"/>
        <v>67388</v>
      </c>
      <c r="O42" s="49">
        <f t="shared" si="3"/>
        <v>33694</v>
      </c>
      <c r="P42" s="50">
        <f t="shared" si="4"/>
        <v>10744</v>
      </c>
      <c r="Q42" s="51">
        <f t="shared" si="4"/>
        <v>5372</v>
      </c>
      <c r="R42" s="50">
        <f t="shared" si="5"/>
        <v>78132</v>
      </c>
      <c r="S42" s="49">
        <f t="shared" si="6"/>
        <v>39066</v>
      </c>
      <c r="T42" s="221"/>
      <c r="U42" s="223"/>
    </row>
    <row r="43" spans="1:21" s="1" customFormat="1" ht="21.75" customHeight="1">
      <c r="A43" s="1">
        <f t="shared" si="1"/>
        <v>38</v>
      </c>
      <c r="B43" s="27" t="s">
        <v>69</v>
      </c>
      <c r="C43" s="28">
        <v>0.1003</v>
      </c>
      <c r="D43" s="29">
        <v>3.8300000000000001E-2</v>
      </c>
      <c r="E43" s="29">
        <v>6.2E-2</v>
      </c>
      <c r="G43" s="104">
        <f t="shared" si="7"/>
        <v>37</v>
      </c>
      <c r="H43" s="105"/>
      <c r="I43" s="106">
        <v>710000</v>
      </c>
      <c r="J43" s="107">
        <f t="shared" si="0"/>
        <v>23670</v>
      </c>
      <c r="K43" s="108">
        <f t="shared" si="9"/>
        <v>695000</v>
      </c>
      <c r="L43" s="53" t="s">
        <v>34</v>
      </c>
      <c r="M43" s="109">
        <v>730000</v>
      </c>
      <c r="N43" s="37">
        <f t="shared" si="2"/>
        <v>70361</v>
      </c>
      <c r="O43" s="38">
        <f t="shared" si="3"/>
        <v>35180.5</v>
      </c>
      <c r="P43" s="39">
        <f t="shared" si="4"/>
        <v>11218</v>
      </c>
      <c r="Q43" s="40">
        <f t="shared" si="4"/>
        <v>5609</v>
      </c>
      <c r="R43" s="39">
        <f t="shared" si="5"/>
        <v>81579</v>
      </c>
      <c r="S43" s="38">
        <f t="shared" si="6"/>
        <v>40789.5</v>
      </c>
      <c r="T43" s="221"/>
      <c r="U43" s="223"/>
    </row>
    <row r="44" spans="1:21" s="1" customFormat="1" ht="21.75" customHeight="1">
      <c r="A44" s="1">
        <f t="shared" si="1"/>
        <v>39</v>
      </c>
      <c r="B44" s="17" t="s">
        <v>70</v>
      </c>
      <c r="C44" s="18">
        <v>0.10050000000000001</v>
      </c>
      <c r="D44" s="19">
        <v>3.8300000000000001E-2</v>
      </c>
      <c r="E44" s="19">
        <v>6.2199999999999998E-2</v>
      </c>
      <c r="G44" s="41">
        <f t="shared" si="7"/>
        <v>38</v>
      </c>
      <c r="H44" s="42"/>
      <c r="I44" s="43">
        <v>750000</v>
      </c>
      <c r="J44" s="44">
        <f t="shared" si="0"/>
        <v>25000</v>
      </c>
      <c r="K44" s="131">
        <f t="shared" si="9"/>
        <v>730000</v>
      </c>
      <c r="L44" s="46" t="s">
        <v>34</v>
      </c>
      <c r="M44" s="132">
        <v>770000</v>
      </c>
      <c r="N44" s="48">
        <f t="shared" si="2"/>
        <v>74325</v>
      </c>
      <c r="O44" s="49">
        <f t="shared" si="3"/>
        <v>37162.5</v>
      </c>
      <c r="P44" s="50">
        <f t="shared" si="4"/>
        <v>11850</v>
      </c>
      <c r="Q44" s="51">
        <f t="shared" si="4"/>
        <v>5925</v>
      </c>
      <c r="R44" s="50">
        <f t="shared" si="5"/>
        <v>86175</v>
      </c>
      <c r="S44" s="49">
        <f t="shared" si="6"/>
        <v>43087.5</v>
      </c>
      <c r="T44" s="221"/>
      <c r="U44" s="223"/>
    </row>
    <row r="45" spans="1:21" s="1" customFormat="1" ht="21.75" customHeight="1">
      <c r="A45" s="1">
        <f t="shared" si="1"/>
        <v>40</v>
      </c>
      <c r="B45" s="27" t="s">
        <v>71</v>
      </c>
      <c r="C45" s="28">
        <v>0.1009</v>
      </c>
      <c r="D45" s="29">
        <v>3.8300000000000001E-2</v>
      </c>
      <c r="E45" s="29">
        <v>6.2600000000000003E-2</v>
      </c>
      <c r="G45" s="104">
        <f t="shared" si="7"/>
        <v>39</v>
      </c>
      <c r="H45" s="105"/>
      <c r="I45" s="106">
        <v>790000</v>
      </c>
      <c r="J45" s="107">
        <f t="shared" si="0"/>
        <v>26330</v>
      </c>
      <c r="K45" s="108">
        <f t="shared" si="9"/>
        <v>770000</v>
      </c>
      <c r="L45" s="53" t="s">
        <v>34</v>
      </c>
      <c r="M45" s="109">
        <v>810000</v>
      </c>
      <c r="N45" s="37">
        <f t="shared" si="2"/>
        <v>78289</v>
      </c>
      <c r="O45" s="38">
        <f t="shared" si="3"/>
        <v>39144.5</v>
      </c>
      <c r="P45" s="39">
        <f t="shared" si="4"/>
        <v>12482</v>
      </c>
      <c r="Q45" s="40">
        <f t="shared" si="4"/>
        <v>6241</v>
      </c>
      <c r="R45" s="39">
        <f t="shared" si="5"/>
        <v>90771</v>
      </c>
      <c r="S45" s="38">
        <f t="shared" si="6"/>
        <v>45385.5</v>
      </c>
      <c r="T45" s="221"/>
      <c r="U45" s="223"/>
    </row>
    <row r="46" spans="1:21" s="1" customFormat="1" ht="21.75" customHeight="1">
      <c r="A46" s="1">
        <f t="shared" si="1"/>
        <v>41</v>
      </c>
      <c r="B46" s="17" t="s">
        <v>72</v>
      </c>
      <c r="C46" s="18">
        <v>0.1021</v>
      </c>
      <c r="D46" s="19">
        <v>3.8300000000000001E-2</v>
      </c>
      <c r="E46" s="19">
        <v>6.3799999999999996E-2</v>
      </c>
      <c r="G46" s="41">
        <f t="shared" si="7"/>
        <v>40</v>
      </c>
      <c r="H46" s="42"/>
      <c r="I46" s="43">
        <v>830000</v>
      </c>
      <c r="J46" s="44">
        <f t="shared" si="0"/>
        <v>27670</v>
      </c>
      <c r="K46" s="131">
        <f t="shared" si="9"/>
        <v>810000</v>
      </c>
      <c r="L46" s="46" t="s">
        <v>34</v>
      </c>
      <c r="M46" s="132">
        <v>855000</v>
      </c>
      <c r="N46" s="48">
        <f t="shared" si="2"/>
        <v>82253</v>
      </c>
      <c r="O46" s="49">
        <f t="shared" si="3"/>
        <v>41126.5</v>
      </c>
      <c r="P46" s="50">
        <f t="shared" si="4"/>
        <v>13114</v>
      </c>
      <c r="Q46" s="51">
        <f t="shared" si="4"/>
        <v>6557</v>
      </c>
      <c r="R46" s="50">
        <f t="shared" si="5"/>
        <v>95367</v>
      </c>
      <c r="S46" s="49">
        <f t="shared" si="6"/>
        <v>47683.5</v>
      </c>
      <c r="T46" s="221"/>
      <c r="U46" s="223"/>
    </row>
    <row r="47" spans="1:21" s="1" customFormat="1" ht="21.75" customHeight="1">
      <c r="A47" s="1">
        <f t="shared" si="1"/>
        <v>42</v>
      </c>
      <c r="B47" s="27" t="s">
        <v>73</v>
      </c>
      <c r="C47" s="28">
        <v>0.1007</v>
      </c>
      <c r="D47" s="29">
        <v>3.8300000000000001E-2</v>
      </c>
      <c r="E47" s="29">
        <v>6.2399999999999997E-2</v>
      </c>
      <c r="G47" s="104">
        <f t="shared" si="7"/>
        <v>41</v>
      </c>
      <c r="H47" s="105"/>
      <c r="I47" s="106">
        <v>880000</v>
      </c>
      <c r="J47" s="107">
        <f t="shared" si="0"/>
        <v>29330</v>
      </c>
      <c r="K47" s="108">
        <f t="shared" si="9"/>
        <v>855000</v>
      </c>
      <c r="L47" s="53" t="s">
        <v>34</v>
      </c>
      <c r="M47" s="109">
        <v>905000</v>
      </c>
      <c r="N47" s="37">
        <f t="shared" si="2"/>
        <v>87208</v>
      </c>
      <c r="O47" s="38">
        <f t="shared" si="3"/>
        <v>43604</v>
      </c>
      <c r="P47" s="39">
        <f t="shared" si="4"/>
        <v>13904</v>
      </c>
      <c r="Q47" s="40">
        <f t="shared" si="4"/>
        <v>6952</v>
      </c>
      <c r="R47" s="39">
        <f t="shared" si="5"/>
        <v>101112</v>
      </c>
      <c r="S47" s="38">
        <f t="shared" si="6"/>
        <v>50556</v>
      </c>
      <c r="T47" s="221"/>
      <c r="U47" s="223"/>
    </row>
    <row r="48" spans="1:21" s="1" customFormat="1" ht="21.75" customHeight="1">
      <c r="A48" s="1">
        <f t="shared" si="1"/>
        <v>43</v>
      </c>
      <c r="B48" s="17" t="s">
        <v>74</v>
      </c>
      <c r="C48" s="18">
        <v>0.1009</v>
      </c>
      <c r="D48" s="19">
        <v>3.8300000000000001E-2</v>
      </c>
      <c r="E48" s="19">
        <v>6.2600000000000003E-2</v>
      </c>
      <c r="G48" s="41">
        <f t="shared" si="7"/>
        <v>42</v>
      </c>
      <c r="H48" s="42"/>
      <c r="I48" s="43">
        <v>930000</v>
      </c>
      <c r="J48" s="44">
        <f t="shared" si="0"/>
        <v>31000</v>
      </c>
      <c r="K48" s="131">
        <f t="shared" si="9"/>
        <v>905000</v>
      </c>
      <c r="L48" s="46" t="s">
        <v>34</v>
      </c>
      <c r="M48" s="132">
        <v>955000</v>
      </c>
      <c r="N48" s="48">
        <f t="shared" si="2"/>
        <v>92163</v>
      </c>
      <c r="O48" s="49">
        <f t="shared" si="3"/>
        <v>46081.5</v>
      </c>
      <c r="P48" s="50">
        <f t="shared" si="4"/>
        <v>14694</v>
      </c>
      <c r="Q48" s="51">
        <f t="shared" si="4"/>
        <v>7347</v>
      </c>
      <c r="R48" s="50">
        <f t="shared" si="5"/>
        <v>106857</v>
      </c>
      <c r="S48" s="49">
        <f t="shared" si="6"/>
        <v>53428.5</v>
      </c>
      <c r="T48" s="221"/>
      <c r="U48" s="223"/>
    </row>
    <row r="49" spans="1:21" s="1" customFormat="1" ht="21.75" customHeight="1">
      <c r="A49" s="1">
        <f t="shared" si="1"/>
        <v>44</v>
      </c>
      <c r="B49" s="27" t="s">
        <v>75</v>
      </c>
      <c r="C49" s="28">
        <v>0.1003</v>
      </c>
      <c r="D49" s="29">
        <v>3.8300000000000001E-2</v>
      </c>
      <c r="E49" s="29">
        <v>6.2E-2</v>
      </c>
      <c r="G49" s="104">
        <f t="shared" si="7"/>
        <v>43</v>
      </c>
      <c r="H49" s="105"/>
      <c r="I49" s="106">
        <v>980000</v>
      </c>
      <c r="J49" s="107">
        <f t="shared" si="0"/>
        <v>32670</v>
      </c>
      <c r="K49" s="108">
        <f t="shared" si="9"/>
        <v>955000</v>
      </c>
      <c r="L49" s="53" t="s">
        <v>34</v>
      </c>
      <c r="M49" s="109">
        <v>1005000</v>
      </c>
      <c r="N49" s="37">
        <f t="shared" si="2"/>
        <v>97118</v>
      </c>
      <c r="O49" s="38">
        <f t="shared" si="3"/>
        <v>48559</v>
      </c>
      <c r="P49" s="39">
        <f t="shared" si="4"/>
        <v>15484</v>
      </c>
      <c r="Q49" s="40">
        <f t="shared" si="4"/>
        <v>7742</v>
      </c>
      <c r="R49" s="39">
        <f t="shared" si="5"/>
        <v>112602</v>
      </c>
      <c r="S49" s="38">
        <f t="shared" si="6"/>
        <v>56301</v>
      </c>
      <c r="T49" s="221"/>
      <c r="U49" s="223"/>
    </row>
    <row r="50" spans="1:21" s="1" customFormat="1" ht="21.75" customHeight="1">
      <c r="A50" s="1">
        <f t="shared" si="1"/>
        <v>45</v>
      </c>
      <c r="B50" s="17" t="s">
        <v>76</v>
      </c>
      <c r="C50" s="18">
        <v>9.98E-2</v>
      </c>
      <c r="D50" s="19">
        <v>3.8300000000000001E-2</v>
      </c>
      <c r="E50" s="19">
        <v>6.1499999999999999E-2</v>
      </c>
      <c r="G50" s="41">
        <f t="shared" si="7"/>
        <v>44</v>
      </c>
      <c r="H50" s="42"/>
      <c r="I50" s="43">
        <v>1030000</v>
      </c>
      <c r="J50" s="44">
        <f t="shared" si="0"/>
        <v>34330</v>
      </c>
      <c r="K50" s="131">
        <f t="shared" si="9"/>
        <v>1005000</v>
      </c>
      <c r="L50" s="46" t="s">
        <v>34</v>
      </c>
      <c r="M50" s="132">
        <v>1055000</v>
      </c>
      <c r="N50" s="48">
        <f t="shared" si="2"/>
        <v>102073</v>
      </c>
      <c r="O50" s="49">
        <f t="shared" si="3"/>
        <v>51036.5</v>
      </c>
      <c r="P50" s="50">
        <f t="shared" si="4"/>
        <v>16274</v>
      </c>
      <c r="Q50" s="51">
        <f t="shared" si="4"/>
        <v>8137</v>
      </c>
      <c r="R50" s="50">
        <f t="shared" si="5"/>
        <v>118347</v>
      </c>
      <c r="S50" s="49">
        <f t="shared" si="6"/>
        <v>59173.5</v>
      </c>
      <c r="T50" s="221"/>
      <c r="U50" s="223"/>
    </row>
    <row r="51" spans="1:21" s="1" customFormat="1" ht="21.75" customHeight="1">
      <c r="A51" s="1">
        <f t="shared" si="1"/>
        <v>46</v>
      </c>
      <c r="B51" s="27" t="s">
        <v>77</v>
      </c>
      <c r="C51" s="28">
        <v>0.1002</v>
      </c>
      <c r="D51" s="29">
        <v>3.8300000000000001E-2</v>
      </c>
      <c r="E51" s="29">
        <v>6.1899999999999997E-2</v>
      </c>
      <c r="G51" s="104">
        <f t="shared" si="7"/>
        <v>45</v>
      </c>
      <c r="H51" s="105"/>
      <c r="I51" s="106">
        <v>1090000</v>
      </c>
      <c r="J51" s="107">
        <f t="shared" si="0"/>
        <v>36330</v>
      </c>
      <c r="K51" s="108">
        <f t="shared" si="9"/>
        <v>1055000</v>
      </c>
      <c r="L51" s="53" t="s">
        <v>34</v>
      </c>
      <c r="M51" s="109">
        <v>1115000</v>
      </c>
      <c r="N51" s="37">
        <f t="shared" si="2"/>
        <v>108019</v>
      </c>
      <c r="O51" s="38">
        <f t="shared" si="3"/>
        <v>54009.5</v>
      </c>
      <c r="P51" s="39">
        <f t="shared" si="4"/>
        <v>17222</v>
      </c>
      <c r="Q51" s="40">
        <f t="shared" si="4"/>
        <v>8611</v>
      </c>
      <c r="R51" s="39">
        <f t="shared" si="5"/>
        <v>125241</v>
      </c>
      <c r="S51" s="38">
        <f t="shared" si="6"/>
        <v>62620.5</v>
      </c>
      <c r="T51" s="221"/>
      <c r="U51" s="223"/>
    </row>
    <row r="52" spans="1:21" s="1" customFormat="1" ht="21.75" customHeight="1" thickBot="1">
      <c r="A52" s="1">
        <f t="shared" si="1"/>
        <v>47</v>
      </c>
      <c r="B52" s="133" t="s">
        <v>78</v>
      </c>
      <c r="C52" s="18">
        <v>9.9599999999999994E-2</v>
      </c>
      <c r="D52" s="19">
        <v>3.8300000000000001E-2</v>
      </c>
      <c r="E52" s="19">
        <v>6.13E-2</v>
      </c>
      <c r="G52" s="41">
        <f t="shared" si="7"/>
        <v>46</v>
      </c>
      <c r="H52" s="42"/>
      <c r="I52" s="43">
        <v>1150000</v>
      </c>
      <c r="J52" s="44">
        <f t="shared" si="0"/>
        <v>38330</v>
      </c>
      <c r="K52" s="131">
        <f t="shared" si="9"/>
        <v>1115000</v>
      </c>
      <c r="L52" s="46" t="s">
        <v>34</v>
      </c>
      <c r="M52" s="132">
        <v>1175000</v>
      </c>
      <c r="N52" s="48">
        <f t="shared" si="2"/>
        <v>113964.99999999999</v>
      </c>
      <c r="O52" s="49">
        <f t="shared" si="3"/>
        <v>56982.499999999993</v>
      </c>
      <c r="P52" s="50">
        <f t="shared" si="4"/>
        <v>18170.000000000015</v>
      </c>
      <c r="Q52" s="51">
        <f t="shared" si="4"/>
        <v>9085.0000000000073</v>
      </c>
      <c r="R52" s="50">
        <f t="shared" si="5"/>
        <v>132135</v>
      </c>
      <c r="S52" s="49">
        <f t="shared" si="6"/>
        <v>66067.5</v>
      </c>
      <c r="T52" s="221"/>
      <c r="U52" s="223"/>
    </row>
    <row r="53" spans="1:21" s="1" customFormat="1" ht="21.75" customHeight="1" thickBot="1">
      <c r="G53" s="134">
        <f t="shared" si="7"/>
        <v>47</v>
      </c>
      <c r="H53" s="135"/>
      <c r="I53" s="136">
        <v>1210000</v>
      </c>
      <c r="J53" s="137">
        <f t="shared" si="0"/>
        <v>40330</v>
      </c>
      <c r="K53" s="138">
        <f t="shared" si="9"/>
        <v>1175000</v>
      </c>
      <c r="L53" s="139" t="s">
        <v>34</v>
      </c>
      <c r="M53" s="140"/>
      <c r="N53" s="141">
        <f t="shared" si="2"/>
        <v>119910.99999999999</v>
      </c>
      <c r="O53" s="142">
        <f t="shared" si="3"/>
        <v>59955.499999999993</v>
      </c>
      <c r="P53" s="143">
        <f t="shared" si="4"/>
        <v>19118.000000000015</v>
      </c>
      <c r="Q53" s="144">
        <f t="shared" si="4"/>
        <v>9559.0000000000073</v>
      </c>
      <c r="R53" s="143">
        <f t="shared" si="5"/>
        <v>139029</v>
      </c>
      <c r="S53" s="142">
        <f t="shared" si="6"/>
        <v>69514.5</v>
      </c>
      <c r="T53" s="222"/>
      <c r="U53" s="224"/>
    </row>
    <row r="54" spans="1:21" ht="4.5" customHeight="1"/>
    <row r="56" spans="1:21" ht="22.5" customHeight="1"/>
    <row r="57" spans="1:21" ht="22.5" customHeight="1"/>
    <row r="58" spans="1:21" ht="22.5" customHeight="1"/>
    <row r="59" spans="1:21" ht="22.5" customHeight="1"/>
    <row r="60" spans="1:21" ht="25.5">
      <c r="H60" s="217" t="s">
        <v>79</v>
      </c>
      <c r="I60" s="218"/>
      <c r="J60" s="218"/>
      <c r="K60" s="218"/>
      <c r="L60" s="218"/>
      <c r="M60" s="218"/>
      <c r="N60" s="218"/>
      <c r="O60" s="218"/>
      <c r="P60" s="219"/>
    </row>
    <row r="62" spans="1:21" s="147" customFormat="1" ht="18.75" customHeight="1">
      <c r="G62" s="148"/>
      <c r="H62" s="149" t="s">
        <v>80</v>
      </c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48"/>
    </row>
    <row r="63" spans="1:21" s="147" customFormat="1" ht="18.75" customHeight="1">
      <c r="G63" s="148"/>
      <c r="I63" s="151" t="s">
        <v>81</v>
      </c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48"/>
    </row>
    <row r="64" spans="1:21" s="147" customFormat="1" ht="18.75" customHeight="1">
      <c r="G64" s="148"/>
      <c r="I64" s="151" t="s">
        <v>82</v>
      </c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48"/>
    </row>
    <row r="65" spans="7:20" s="147" customFormat="1" ht="18.75" customHeight="1">
      <c r="G65" s="148"/>
      <c r="I65" s="151" t="s">
        <v>83</v>
      </c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3"/>
    </row>
    <row r="66" spans="7:20" s="147" customFormat="1" ht="18.75" customHeight="1">
      <c r="G66" s="148"/>
      <c r="I66" s="151" t="s">
        <v>84</v>
      </c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4"/>
    </row>
    <row r="67" spans="7:20" s="147" customFormat="1" ht="4.5" customHeight="1">
      <c r="G67" s="148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4"/>
    </row>
    <row r="68" spans="7:20" s="147" customFormat="1" ht="18.75" customHeight="1">
      <c r="G68" s="148"/>
      <c r="H68" s="151" t="s">
        <v>85</v>
      </c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5"/>
    </row>
    <row r="69" spans="7:20" s="147" customFormat="1" ht="21.75" customHeight="1">
      <c r="G69" s="148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6"/>
      <c r="S69" s="156"/>
      <c r="T69" s="155"/>
    </row>
    <row r="70" spans="7:20" s="160" customFormat="1" ht="18.75" customHeight="1">
      <c r="G70" s="157"/>
      <c r="H70" s="158" t="s">
        <v>86</v>
      </c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9"/>
    </row>
    <row r="71" spans="7:20" s="147" customFormat="1" ht="18.75" customHeight="1">
      <c r="G71" s="148"/>
      <c r="I71" s="151" t="s">
        <v>87</v>
      </c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5"/>
    </row>
    <row r="72" spans="7:20" s="147" customFormat="1" ht="18.75" customHeight="1">
      <c r="G72" s="148"/>
      <c r="I72" s="161" t="s">
        <v>88</v>
      </c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3"/>
    </row>
    <row r="73" spans="7:20" s="147" customFormat="1" ht="21.75" customHeight="1">
      <c r="G73" s="148"/>
      <c r="H73" s="162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53"/>
    </row>
    <row r="74" spans="7:20" s="168" customFormat="1" ht="18.75" customHeight="1">
      <c r="G74" s="164"/>
      <c r="H74" s="165" t="s">
        <v>89</v>
      </c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7"/>
    </row>
    <row r="75" spans="7:20" s="147" customFormat="1" ht="18.75" customHeight="1">
      <c r="G75" s="148"/>
      <c r="I75" s="161" t="s">
        <v>90</v>
      </c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53"/>
    </row>
    <row r="76" spans="7:20" s="147" customFormat="1" ht="18.75" customHeight="1">
      <c r="G76" s="148"/>
      <c r="I76" s="161" t="s">
        <v>91</v>
      </c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53"/>
    </row>
    <row r="77" spans="7:20" s="147" customFormat="1" ht="18.75" customHeight="1">
      <c r="G77" s="148"/>
      <c r="I77" s="161" t="s">
        <v>92</v>
      </c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53"/>
    </row>
    <row r="78" spans="7:20" s="147" customFormat="1" ht="18.75" customHeight="1">
      <c r="G78" s="148"/>
      <c r="J78" s="161" t="s">
        <v>93</v>
      </c>
      <c r="K78" s="169"/>
      <c r="L78" s="169"/>
      <c r="M78" s="169"/>
      <c r="N78" s="169"/>
      <c r="O78" s="169"/>
      <c r="P78" s="169"/>
      <c r="Q78" s="169"/>
      <c r="R78" s="169"/>
      <c r="S78" s="169"/>
      <c r="T78" s="153"/>
    </row>
    <row r="79" spans="7:20" s="147" customFormat="1" ht="18.75" customHeight="1">
      <c r="G79" s="148"/>
      <c r="I79" s="161"/>
      <c r="J79" s="169" t="s">
        <v>94</v>
      </c>
      <c r="K79" s="169"/>
      <c r="L79" s="169"/>
      <c r="M79" s="169"/>
      <c r="N79" s="169"/>
      <c r="O79" s="169"/>
      <c r="P79" s="169"/>
      <c r="Q79" s="169"/>
      <c r="R79" s="169"/>
      <c r="S79" s="169"/>
      <c r="T79" s="153"/>
    </row>
    <row r="80" spans="7:20" s="147" customFormat="1" ht="21.75" customHeight="1">
      <c r="G80" s="148"/>
      <c r="H80" s="162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53"/>
    </row>
    <row r="81" spans="1:37" s="168" customFormat="1" ht="18.75" customHeight="1">
      <c r="G81" s="164"/>
      <c r="H81" s="165" t="s">
        <v>95</v>
      </c>
      <c r="I81" s="166"/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167"/>
    </row>
    <row r="82" spans="1:37" s="147" customFormat="1" ht="18.75" customHeight="1">
      <c r="G82" s="148"/>
      <c r="I82" s="161" t="s">
        <v>96</v>
      </c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53"/>
    </row>
    <row r="83" spans="1:37" s="147" customFormat="1" ht="18.75" customHeight="1">
      <c r="G83" s="148"/>
      <c r="I83" s="161" t="s">
        <v>97</v>
      </c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53"/>
    </row>
    <row r="84" spans="1:37" s="147" customFormat="1" ht="18.75" customHeight="1">
      <c r="G84" s="148"/>
      <c r="I84" s="161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53"/>
    </row>
    <row r="85" spans="1:37" s="168" customFormat="1" ht="18.75" customHeight="1">
      <c r="G85" s="164"/>
      <c r="H85" s="165" t="s">
        <v>98</v>
      </c>
      <c r="I85" s="166"/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7"/>
    </row>
    <row r="86" spans="1:37" s="147" customFormat="1" ht="18.75" customHeight="1">
      <c r="G86" s="148"/>
      <c r="I86" s="161" t="s">
        <v>99</v>
      </c>
      <c r="J86" s="169"/>
      <c r="K86" s="169"/>
      <c r="L86" s="169"/>
      <c r="M86" s="169"/>
      <c r="N86" s="169"/>
      <c r="O86" s="169"/>
      <c r="P86" s="169"/>
      <c r="Q86" s="169"/>
      <c r="R86" s="169"/>
      <c r="S86" s="169"/>
      <c r="T86" s="153"/>
    </row>
    <row r="87" spans="1:37" s="147" customFormat="1" ht="18.75" customHeight="1">
      <c r="G87" s="148"/>
      <c r="I87" s="161"/>
      <c r="J87" s="169"/>
      <c r="K87" s="169"/>
      <c r="L87" s="169"/>
      <c r="M87" s="169"/>
      <c r="N87" s="169"/>
      <c r="O87" s="169"/>
      <c r="P87" s="169"/>
      <c r="Q87" s="169"/>
      <c r="R87" s="169"/>
      <c r="S87" s="169"/>
      <c r="T87" s="153"/>
    </row>
    <row r="88" spans="1:37" s="147" customFormat="1" ht="18.75" customHeight="1">
      <c r="G88" s="148"/>
      <c r="I88" s="161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53"/>
    </row>
    <row r="89" spans="1:37" s="147" customFormat="1" ht="18.75" customHeight="1">
      <c r="G89" s="148"/>
      <c r="I89" s="161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53"/>
    </row>
    <row r="90" spans="1:37" s="147" customFormat="1" ht="18.75" customHeight="1">
      <c r="G90" s="148"/>
      <c r="I90" s="161"/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53"/>
    </row>
    <row r="91" spans="1:37" s="1" customFormat="1" ht="25.5">
      <c r="A91"/>
      <c r="B91"/>
      <c r="C91"/>
      <c r="D91"/>
      <c r="E91"/>
      <c r="F91"/>
      <c r="H91" s="217" t="s">
        <v>100</v>
      </c>
      <c r="I91" s="218"/>
      <c r="J91" s="218"/>
      <c r="K91" s="218"/>
      <c r="L91" s="218"/>
      <c r="M91" s="219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</row>
    <row r="93" spans="1:37" s="147" customFormat="1" ht="18.75" customHeight="1">
      <c r="G93" s="148"/>
      <c r="H93" s="149" t="s">
        <v>101</v>
      </c>
      <c r="I93" s="150" t="s">
        <v>102</v>
      </c>
      <c r="J93" s="150"/>
      <c r="K93" s="150"/>
      <c r="L93" s="150"/>
      <c r="M93" s="150"/>
      <c r="N93" s="150"/>
      <c r="O93" s="150"/>
      <c r="P93" s="150"/>
      <c r="Q93" s="150"/>
      <c r="R93" s="150"/>
      <c r="S93" s="150"/>
      <c r="T93" s="148"/>
    </row>
    <row r="94" spans="1:37" s="147" customFormat="1" ht="18.75" customHeight="1">
      <c r="G94" s="148"/>
      <c r="I94" s="151" t="s">
        <v>103</v>
      </c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48"/>
    </row>
    <row r="95" spans="1:37" s="147" customFormat="1" ht="18.75" customHeight="1">
      <c r="G95" s="148"/>
      <c r="I95" s="151"/>
      <c r="J95" s="151"/>
      <c r="K95" s="151"/>
      <c r="L95" s="151"/>
      <c r="M95" s="151"/>
      <c r="N95" s="151"/>
      <c r="O95" s="151"/>
      <c r="P95" s="151"/>
      <c r="Q95" s="151"/>
      <c r="R95" s="151"/>
      <c r="S95" s="151"/>
      <c r="T95" s="148"/>
    </row>
    <row r="96" spans="1:37" s="147" customFormat="1" ht="18.75" customHeight="1">
      <c r="G96" s="148"/>
      <c r="H96" s="149" t="s">
        <v>101</v>
      </c>
      <c r="I96" s="150" t="s">
        <v>104</v>
      </c>
      <c r="J96" s="151"/>
      <c r="K96" s="151"/>
      <c r="L96" s="151"/>
      <c r="M96" s="151"/>
      <c r="N96" s="151"/>
      <c r="O96" s="151"/>
      <c r="P96" s="151"/>
      <c r="Q96" s="151"/>
      <c r="R96" s="151"/>
      <c r="S96" s="151"/>
      <c r="T96" s="153"/>
    </row>
    <row r="97" spans="1:37" s="147" customFormat="1" ht="18.75" customHeight="1">
      <c r="G97" s="148"/>
      <c r="I97" s="151" t="s">
        <v>105</v>
      </c>
      <c r="J97" s="151"/>
      <c r="K97" s="151"/>
      <c r="L97" s="151"/>
      <c r="M97" s="151"/>
      <c r="N97" s="151"/>
      <c r="O97" s="151"/>
      <c r="P97" s="151"/>
      <c r="Q97" s="151"/>
      <c r="R97" s="151"/>
      <c r="S97" s="151"/>
      <c r="T97" s="154"/>
    </row>
    <row r="98" spans="1:37" s="1" customFormat="1" ht="18.75" customHeight="1">
      <c r="A98"/>
      <c r="B98" s="170"/>
      <c r="C98"/>
      <c r="D98"/>
      <c r="E98"/>
      <c r="F98"/>
      <c r="I98" s="145"/>
      <c r="K98" s="145"/>
      <c r="L98" s="146"/>
      <c r="M98" s="145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</row>
    <row r="99" spans="1:37" s="1" customFormat="1" ht="18.75" customHeight="1">
      <c r="A99"/>
      <c r="B99" s="170"/>
      <c r="C99"/>
      <c r="D99"/>
      <c r="E99"/>
      <c r="F99"/>
      <c r="I99" s="145"/>
      <c r="K99" s="145"/>
      <c r="L99" s="146"/>
      <c r="M99" s="145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</row>
    <row r="100" spans="1:37" ht="18.75" customHeight="1">
      <c r="B100" s="170"/>
    </row>
    <row r="101" spans="1:37" ht="18.75" customHeight="1">
      <c r="B101" s="170"/>
    </row>
    <row r="102" spans="1:37" ht="25.5">
      <c r="H102" s="217" t="s">
        <v>106</v>
      </c>
      <c r="I102" s="218"/>
      <c r="J102" s="218"/>
      <c r="K102" s="218"/>
      <c r="L102" s="218"/>
      <c r="M102" s="218"/>
      <c r="N102" s="218"/>
      <c r="O102" s="219"/>
    </row>
    <row r="103" spans="1:37" s="147" customFormat="1" ht="18.75" customHeight="1">
      <c r="G103" s="148"/>
      <c r="I103" s="161" t="s">
        <v>107</v>
      </c>
      <c r="J103" s="161"/>
      <c r="K103" s="161"/>
      <c r="L103" s="161"/>
      <c r="M103" s="161"/>
      <c r="N103" s="161"/>
      <c r="O103" s="161"/>
      <c r="P103" s="161"/>
      <c r="Q103" s="161"/>
      <c r="R103" s="161"/>
      <c r="S103" s="161"/>
      <c r="T103" s="153"/>
    </row>
    <row r="104" spans="1:37" s="147" customFormat="1" ht="18.75" customHeight="1">
      <c r="G104" s="148"/>
      <c r="I104" s="161" t="s">
        <v>108</v>
      </c>
      <c r="J104" s="161"/>
      <c r="K104" s="161"/>
      <c r="L104" s="161"/>
      <c r="M104" s="161"/>
      <c r="N104" s="161"/>
      <c r="O104" s="161"/>
      <c r="P104" s="161"/>
      <c r="Q104" s="161"/>
      <c r="R104" s="161"/>
      <c r="S104" s="161"/>
      <c r="T104" s="153"/>
    </row>
    <row r="105" spans="1:37" s="147" customFormat="1" ht="18.75" customHeight="1">
      <c r="G105" s="148"/>
      <c r="I105" s="161" t="s">
        <v>109</v>
      </c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  <c r="T105" s="153"/>
    </row>
    <row r="106" spans="1:37" s="171" customFormat="1" ht="18.75" customHeight="1">
      <c r="G106" s="172"/>
      <c r="H106" s="161"/>
      <c r="I106" s="169" t="s">
        <v>110</v>
      </c>
      <c r="J106" s="169"/>
      <c r="K106" s="169"/>
      <c r="L106" s="169"/>
      <c r="M106" s="169"/>
      <c r="N106" s="169"/>
      <c r="O106" s="169"/>
      <c r="P106" s="169"/>
      <c r="Q106" s="169"/>
      <c r="R106" s="169"/>
      <c r="S106" s="169"/>
      <c r="T106" s="173"/>
    </row>
    <row r="107" spans="1:37" s="1" customFormat="1">
      <c r="A107"/>
      <c r="B107"/>
      <c r="C107"/>
      <c r="D107"/>
      <c r="E107"/>
      <c r="F107"/>
      <c r="H107" s="174"/>
      <c r="I107" s="175"/>
      <c r="J107" s="174"/>
      <c r="K107" s="175"/>
      <c r="L107" s="176"/>
      <c r="M107" s="175"/>
      <c r="N107" s="174"/>
      <c r="O107" s="174"/>
      <c r="P107" s="174"/>
      <c r="Q107" s="174"/>
      <c r="R107" s="174"/>
      <c r="S107" s="174"/>
      <c r="V107"/>
      <c r="W107"/>
      <c r="X107"/>
      <c r="Y107"/>
      <c r="Z107"/>
      <c r="AA107"/>
    </row>
  </sheetData>
  <sheetProtection password="C7BF" sheet="1" objects="1" scenarios="1"/>
  <mergeCells count="22">
    <mergeCell ref="H102:O102"/>
    <mergeCell ref="G6:H6"/>
    <mergeCell ref="T41:T53"/>
    <mergeCell ref="U41:U53"/>
    <mergeCell ref="H60:P60"/>
    <mergeCell ref="H91:M91"/>
    <mergeCell ref="T7:T10"/>
    <mergeCell ref="U7:U10"/>
    <mergeCell ref="G1:U1"/>
    <mergeCell ref="G2:J5"/>
    <mergeCell ref="K2:M5"/>
    <mergeCell ref="N2:P2"/>
    <mergeCell ref="Q2:S2"/>
    <mergeCell ref="T2:U2"/>
    <mergeCell ref="N3:O3"/>
    <mergeCell ref="P3:Q3"/>
    <mergeCell ref="R3:S3"/>
    <mergeCell ref="T3:U3"/>
    <mergeCell ref="N4:O4"/>
    <mergeCell ref="P4:Q4"/>
    <mergeCell ref="R4:S4"/>
    <mergeCell ref="T4:U4"/>
  </mergeCells>
  <phoneticPr fontId="3"/>
  <dataValidations count="1">
    <dataValidation type="list" allowBlank="1" showInputMessage="1" showErrorMessage="1" sqref="W2">
      <formula1>$B$4:$B$52</formula1>
    </dataValidation>
  </dataValidations>
  <printOptions horizontalCentered="1"/>
  <pageMargins left="0.19685039370078741" right="0.11811023622047245" top="0.31496062992125984" bottom="0.19685039370078741" header="0.31496062992125984" footer="0.19685039370078741"/>
  <pageSetup paperSize="9" scale="76" fitToHeight="2" orientation="portrait" horizontalDpi="4294967293" verticalDpi="4294967293" r:id="rId1"/>
  <headerFooter differentOddEven="1">
    <evenFooter>&amp;C&amp;"HG丸ｺﾞｼｯｸM-PRO,標準"&amp;12河社会保険労務士事務所</evenFooter>
  </headerFooter>
  <rowBreaks count="1" manualBreakCount="1">
    <brk id="54" min="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H27.4</vt:lpstr>
      <vt:lpstr>H27.4!Print_Area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河社会保険労務士事務所</dc:creator>
  <cp:lastModifiedBy>kawa</cp:lastModifiedBy>
  <cp:lastPrinted>2015-04-25T00:08:51Z</cp:lastPrinted>
  <dcterms:created xsi:type="dcterms:W3CDTF">2015-04-08T05:15:27Z</dcterms:created>
  <dcterms:modified xsi:type="dcterms:W3CDTF">2015-04-25T00:10:25Z</dcterms:modified>
</cp:coreProperties>
</file>